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tabRatio="782" activeTab="0"/>
  </bookViews>
  <sheets>
    <sheet name="ŠUR-1" sheetId="1" r:id="rId1"/>
    <sheet name="ŠUR-2" sheetId="2" r:id="rId2"/>
    <sheet name="Bruto sj." sheetId="3" r:id="rId3"/>
    <sheet name="Br.i Neto" sheetId="4" r:id="rId4"/>
    <sheet name="Br.i ne.po vrsti drv." sheetId="5" r:id="rId5"/>
    <sheet name="Realizacija" sheetId="6" r:id="rId6"/>
    <sheet name="Inv.ul." sheetId="7" r:id="rId7"/>
    <sheet name="Zaposl. " sheetId="8" r:id="rId8"/>
    <sheet name="Finan.plan" sheetId="9" r:id="rId9"/>
    <sheet name="List1" sheetId="10" state="hidden" r:id="rId10"/>
  </sheets>
  <definedNames/>
  <calcPr fullCalcOnLoad="1"/>
</workbook>
</file>

<file path=xl/sharedStrings.xml><?xml version="1.0" encoding="utf-8"?>
<sst xmlns="http://schemas.openxmlformats.org/spreadsheetml/2006/main" count="785" uniqueCount="267">
  <si>
    <t>Vrsta drveta</t>
  </si>
  <si>
    <t>Jela / smrča</t>
  </si>
  <si>
    <t>Bijeli bor</t>
  </si>
  <si>
    <t>Crni bor</t>
  </si>
  <si>
    <t>Svega četinari</t>
  </si>
  <si>
    <t>Bukva</t>
  </si>
  <si>
    <t>Hrast</t>
  </si>
  <si>
    <t>Plemeniti lišćari</t>
  </si>
  <si>
    <t>Ostali lišćari</t>
  </si>
  <si>
    <t>Svega lišćari</t>
  </si>
  <si>
    <t>U k u p n o</t>
  </si>
  <si>
    <t>Prosječno godišnje</t>
  </si>
  <si>
    <t>Redovne</t>
  </si>
  <si>
    <t xml:space="preserve">Ostale </t>
  </si>
  <si>
    <t>Ukupno</t>
  </si>
  <si>
    <t>V r s t a  s j e č a</t>
  </si>
  <si>
    <t xml:space="preserve">JP "ŠUME TK" DD </t>
  </si>
  <si>
    <t>K L A D A NJ</t>
  </si>
  <si>
    <t xml:space="preserve">Vrsta sječa </t>
  </si>
  <si>
    <t>ŠG”Konjuh”</t>
  </si>
  <si>
    <t>ŠG”Sprečko”</t>
  </si>
  <si>
    <t>ŠG”Majevičko”</t>
  </si>
  <si>
    <t>ŠG”Vlaseničko”</t>
  </si>
  <si>
    <t xml:space="preserve">JP ”ŠUME TK” </t>
  </si>
  <si>
    <t>Redovne sječe</t>
  </si>
  <si>
    <t xml:space="preserve">Četinari </t>
  </si>
  <si>
    <t xml:space="preserve">Lišćari </t>
  </si>
  <si>
    <t xml:space="preserve">Svega </t>
  </si>
  <si>
    <t>Ostale sječe</t>
  </si>
  <si>
    <t>Ukupno sječe</t>
  </si>
  <si>
    <r>
      <t>*</t>
    </r>
    <r>
      <rPr>
        <sz val="10"/>
        <rFont val="Arial"/>
        <family val="2"/>
      </rPr>
      <t xml:space="preserve">  Neto drvna masa preko 7 cm debljine i bez kore za četinare.</t>
    </r>
  </si>
  <si>
    <t>Bruto</t>
  </si>
  <si>
    <t>Neto</t>
  </si>
  <si>
    <t>Sortiment</t>
  </si>
  <si>
    <t>Količina</t>
  </si>
  <si>
    <t>Vrijednost</t>
  </si>
  <si>
    <t>Trupci četinara</t>
  </si>
  <si>
    <t>Rudno četinara</t>
  </si>
  <si>
    <t>Celulozno drvo</t>
  </si>
  <si>
    <t>SVEGA ČETINARI</t>
  </si>
  <si>
    <t>Trupci bukve</t>
  </si>
  <si>
    <t>Tupci hrasta</t>
  </si>
  <si>
    <t>Trupci pl.lišćara</t>
  </si>
  <si>
    <t>Trupci ost.lišćara</t>
  </si>
  <si>
    <t>Rudno lišćara</t>
  </si>
  <si>
    <t>Celul./ogrev lišćara</t>
  </si>
  <si>
    <t>SVEGA LIŠĆARI</t>
  </si>
  <si>
    <t>U K U P N O</t>
  </si>
  <si>
    <t>Tabela 6.</t>
  </si>
  <si>
    <r>
      <t>( neto drvna masa m</t>
    </r>
    <r>
      <rPr>
        <b/>
        <sz val="10"/>
        <rFont val="Arial"/>
        <family val="0"/>
      </rPr>
      <t>³</t>
    </r>
    <r>
      <rPr>
        <b/>
        <sz val="10"/>
        <rFont val="Arial"/>
        <family val="2"/>
      </rPr>
      <t xml:space="preserve"> )</t>
    </r>
  </si>
  <si>
    <t xml:space="preserve"> </t>
  </si>
  <si>
    <t>( bruto* drvna masa m³ )</t>
  </si>
  <si>
    <r>
      <t xml:space="preserve"> *</t>
    </r>
    <r>
      <rPr>
        <sz val="10"/>
        <rFont val="Arial"/>
        <family val="0"/>
      </rPr>
      <t xml:space="preserve"> Bruto drvna masa sa korom, sitnom granjevinom i otpatkom</t>
    </r>
  </si>
  <si>
    <t>JP "ŠUME TK" DD</t>
  </si>
  <si>
    <t>A. Prihodi</t>
  </si>
  <si>
    <t>1.</t>
  </si>
  <si>
    <t>2.</t>
  </si>
  <si>
    <t>UKUPNO</t>
  </si>
  <si>
    <t>B. Rashodi</t>
  </si>
  <si>
    <t>S t r u k t u r a</t>
  </si>
  <si>
    <t>Za obavezne rezerve</t>
  </si>
  <si>
    <t>P L A N</t>
  </si>
  <si>
    <t>prihoda, rashoda i dobiti</t>
  </si>
  <si>
    <t>( bruto i neto* drvna masa m³ po vrsti drveta)</t>
  </si>
  <si>
    <t>Jela/smrča</t>
  </si>
  <si>
    <t xml:space="preserve">Svega četinari </t>
  </si>
  <si>
    <t>(bruto i neto* drvna masa m³ po vrsti drveta)</t>
  </si>
  <si>
    <t>Tabela 3.a.</t>
  </si>
  <si>
    <t>Tabela 3.</t>
  </si>
  <si>
    <t>( bruto i neto* drvna masa m³ po vrsti sječe)</t>
  </si>
  <si>
    <t>km</t>
  </si>
  <si>
    <t>kom</t>
  </si>
  <si>
    <t>par</t>
  </si>
  <si>
    <t>paket</t>
  </si>
  <si>
    <t>set</t>
  </si>
  <si>
    <t>Tabela 4.</t>
  </si>
  <si>
    <t>Tabela 4.a.</t>
  </si>
  <si>
    <t>Tabela 5.</t>
  </si>
  <si>
    <t>Tabela 5.a.</t>
  </si>
  <si>
    <t>Tabela 9.</t>
  </si>
  <si>
    <t>Ukupno prihodi</t>
  </si>
  <si>
    <t>Ukupno rashodi</t>
  </si>
  <si>
    <t>Porez na dobit</t>
  </si>
  <si>
    <t>Neraspoređena dobit</t>
  </si>
  <si>
    <t>Raspodjela neto dobiti</t>
  </si>
  <si>
    <t>ŠG "Konjuh"</t>
  </si>
  <si>
    <t>ŠG "Sprečko"</t>
  </si>
  <si>
    <t>ŠG "Majevičko"</t>
  </si>
  <si>
    <t>ŠG "Vlaseničko"</t>
  </si>
  <si>
    <r>
      <t xml:space="preserve">JP </t>
    </r>
    <r>
      <rPr>
        <sz val="10"/>
        <color indexed="9"/>
        <rFont val="Arial"/>
        <family val="2"/>
      </rPr>
      <t>"</t>
    </r>
    <r>
      <rPr>
        <b/>
        <sz val="10"/>
        <color indexed="9"/>
        <rFont val="Arial"/>
        <family val="2"/>
      </rPr>
      <t>ŠUME TK"</t>
    </r>
  </si>
  <si>
    <t>(bruto i neto* drvna masa m³ po vrsti sječe)</t>
  </si>
  <si>
    <t>Pr.cijena</t>
  </si>
  <si>
    <t>11/10</t>
  </si>
  <si>
    <t>K-to</t>
  </si>
  <si>
    <t xml:space="preserve">Prihodi od prodaje učinaka </t>
  </si>
  <si>
    <t xml:space="preserve">Ostali poslovni prihodi </t>
  </si>
  <si>
    <t xml:space="preserve">Finansijski prihodi </t>
  </si>
  <si>
    <t xml:space="preserve">Ostali prihodi i dobici </t>
  </si>
  <si>
    <t xml:space="preserve">Materijalni troškovi </t>
  </si>
  <si>
    <t xml:space="preserve">Troškovi plaća i ost.ličnih primanja </t>
  </si>
  <si>
    <t xml:space="preserve">Troškovi proizvodnih usluga </t>
  </si>
  <si>
    <t xml:space="preserve">Amortizacija </t>
  </si>
  <si>
    <t xml:space="preserve">Nematerijalni troškovi </t>
  </si>
  <si>
    <t xml:space="preserve">Finansijski rashodi </t>
  </si>
  <si>
    <t xml:space="preserve">Ostali rashodi i gubici </t>
  </si>
  <si>
    <t>Bruto dobit ( A - B )</t>
  </si>
  <si>
    <t xml:space="preserve">PLAN ZAPOSLENOSTI ZA PERIOD </t>
  </si>
  <si>
    <t>(prosječno godišnje)</t>
  </si>
  <si>
    <t>Tabela 8.</t>
  </si>
  <si>
    <t>R.br.</t>
  </si>
  <si>
    <t>ŠG-Šumarija</t>
  </si>
  <si>
    <t>KVALIFIKACIONA STRUKTURA</t>
  </si>
  <si>
    <t>VSS</t>
  </si>
  <si>
    <t>VŠ</t>
  </si>
  <si>
    <t>SSS</t>
  </si>
  <si>
    <t>VK</t>
  </si>
  <si>
    <t>KV</t>
  </si>
  <si>
    <t>PK</t>
  </si>
  <si>
    <t>NK</t>
  </si>
  <si>
    <t>Svega</t>
  </si>
  <si>
    <t>Gornja Drinjača</t>
  </si>
  <si>
    <t>Srednja Drinjača</t>
  </si>
  <si>
    <t>Gostelja</t>
  </si>
  <si>
    <t>Uprava ŠG</t>
  </si>
  <si>
    <t>I</t>
  </si>
  <si>
    <t>ŠG "KONJUH"</t>
  </si>
  <si>
    <t>Banovići</t>
  </si>
  <si>
    <t>Tuzla</t>
  </si>
  <si>
    <t>II</t>
  </si>
  <si>
    <t>ŠG "SPREČKO"</t>
  </si>
  <si>
    <t>Srebrenik</t>
  </si>
  <si>
    <t>Čelić</t>
  </si>
  <si>
    <t>III</t>
  </si>
  <si>
    <t>ŠG "MAJEVIČKO"</t>
  </si>
  <si>
    <t>Jelica Sapna</t>
  </si>
  <si>
    <t>Jelovik Turalići</t>
  </si>
  <si>
    <t>IV</t>
  </si>
  <si>
    <t>ŠG "VLASENIČKO"</t>
  </si>
  <si>
    <t>V</t>
  </si>
  <si>
    <t>Privatne šume</t>
  </si>
  <si>
    <t xml:space="preserve">VI </t>
  </si>
  <si>
    <t>D I R E K C I J A</t>
  </si>
  <si>
    <t>(jednostavna biološka reprodukcija)</t>
  </si>
  <si>
    <t>Tabela 1.</t>
  </si>
  <si>
    <t>ŠGP</t>
  </si>
  <si>
    <t>Popunjav.prir.podmlatka</t>
  </si>
  <si>
    <t>Popunj.vješt.podign.kultura</t>
  </si>
  <si>
    <t xml:space="preserve">Ukupno pošumljavanje </t>
  </si>
  <si>
    <t>Četinari</t>
  </si>
  <si>
    <t>Lišćari</t>
  </si>
  <si>
    <t>ha</t>
  </si>
  <si>
    <t>"KONJUH"</t>
  </si>
  <si>
    <t>"SPREČKO"</t>
  </si>
  <si>
    <t>"MAJEVIČKO"</t>
  </si>
  <si>
    <t>"VLASENIČKO"</t>
  </si>
  <si>
    <t>Priprema zemlj.za prir.podm.</t>
  </si>
  <si>
    <t>Njega prirod.podmlatka</t>
  </si>
  <si>
    <t>Njega vješt.podign.kultura</t>
  </si>
  <si>
    <t>Indirektna konverzija</t>
  </si>
  <si>
    <t>Tabela 1.a.</t>
  </si>
  <si>
    <t>Tabela 2.</t>
  </si>
  <si>
    <t>ŠUMSKO GAZDINSTVO</t>
  </si>
  <si>
    <t>Pošumljav.i popunjavanje šibljaka i goleti</t>
  </si>
  <si>
    <t>Njega podignutih kultura</t>
  </si>
  <si>
    <t>Tabela 2.a.</t>
  </si>
  <si>
    <t>Sporedne djelatnosti</t>
  </si>
  <si>
    <t>Pripravnici</t>
  </si>
  <si>
    <t>N A Z I V</t>
  </si>
  <si>
    <t>j/m</t>
  </si>
  <si>
    <t>KONJUH</t>
  </si>
  <si>
    <t>SPREČKO</t>
  </si>
  <si>
    <t>MAJEVIČKO</t>
  </si>
  <si>
    <t>VLASENIČKO</t>
  </si>
  <si>
    <t>količina</t>
  </si>
  <si>
    <t>ŠUMSKI KAMIONSKI PUTEVI</t>
  </si>
  <si>
    <t>MOSTOVI</t>
  </si>
  <si>
    <t>ZGLOBNI TRAKTORI</t>
  </si>
  <si>
    <t>ANIMAL- KONJI ZA VUČU</t>
  </si>
  <si>
    <t>BULDOZER</t>
  </si>
  <si>
    <t>KOMBINIRKA</t>
  </si>
  <si>
    <t>MOTORNE PILE</t>
  </si>
  <si>
    <t>MOT.ČISTAČI KULTURA</t>
  </si>
  <si>
    <t>OPREMA ZA SAK.ŠIŠARIKA SJ.SAST.</t>
  </si>
  <si>
    <t>KAMION KIPER</t>
  </si>
  <si>
    <t>APARAT ZA LIJEPLJ. GUMA</t>
  </si>
  <si>
    <t>APARAT ZA PUNJ.AKUMULATORA</t>
  </si>
  <si>
    <t>PUMPA ZA PRANJE VOZILA-TOPLA V</t>
  </si>
  <si>
    <t>PUTNIČKO VOZILO</t>
  </si>
  <si>
    <t>KOMBI BUS</t>
  </si>
  <si>
    <t>TERENSKA VOZILA</t>
  </si>
  <si>
    <t>SOFTVER</t>
  </si>
  <si>
    <t>PRINTERI</t>
  </si>
  <si>
    <t>FAKS UREĐAJ</t>
  </si>
  <si>
    <t>KOPIR APARAT</t>
  </si>
  <si>
    <t>ELEKTRIČNI ŠTEDNJAK</t>
  </si>
  <si>
    <t>FRIŽIDER</t>
  </si>
  <si>
    <t>KONTEJNERI ZA SMJEŠTAJ LJUDI</t>
  </si>
  <si>
    <t>ŠTALA</t>
  </si>
  <si>
    <t>KANCELARIJSKI NAMJEŠTAJ</t>
  </si>
  <si>
    <t>UNUTARNJE UREĐENJE PROSTORIJA</t>
  </si>
  <si>
    <t>UREĐENJE DVORIŠTA POSL.OBJ.</t>
  </si>
  <si>
    <t>OSTALO</t>
  </si>
  <si>
    <t xml:space="preserve">UKUPNO </t>
  </si>
  <si>
    <t xml:space="preserve">DIREKCIJA </t>
  </si>
  <si>
    <t xml:space="preserve">RAČUNARI </t>
  </si>
  <si>
    <t>VANJSKO UREĐENJE OBJEKATA</t>
  </si>
  <si>
    <t>KLIMATIZACIJA UPRAVNE ZGRADE</t>
  </si>
  <si>
    <t>ELEKTR.UREĐAJ ZA KONTR.RAD.VR.</t>
  </si>
  <si>
    <t>IZRADA ŠPO I CERTIFIC.</t>
  </si>
  <si>
    <t>IZGR.UPRAV.ZGRADE ZA ŠUMARIJU</t>
  </si>
  <si>
    <t>ŠG "KONJUH" KLADANJ</t>
  </si>
  <si>
    <t>Tabela 3.1.</t>
  </si>
  <si>
    <t>Tabela 3.1.a.</t>
  </si>
  <si>
    <t>ŠG "SPREČKO" ŽIVINICE</t>
  </si>
  <si>
    <t>Tabela 3.2.</t>
  </si>
  <si>
    <t>Tabela 3.2.a.</t>
  </si>
  <si>
    <t>ŠG "MAJEVIČKO" SREBRENIK</t>
  </si>
  <si>
    <t>Tabela 3.3.</t>
  </si>
  <si>
    <t>Tabela 3.3.a.</t>
  </si>
  <si>
    <t>ŠG "VLASENIČKO" TURALIĆI</t>
  </si>
  <si>
    <t>Tabela 3.4.</t>
  </si>
  <si>
    <t>Tabela 3.4.a.</t>
  </si>
  <si>
    <t>Tabela 6.a.</t>
  </si>
  <si>
    <t>Prosj.god. KM</t>
  </si>
  <si>
    <t>Mr.</t>
  </si>
  <si>
    <t>TROGODIŠNJI PLAN SJEČA</t>
  </si>
  <si>
    <t>GODIŠNJI PLAN SJEČA</t>
  </si>
  <si>
    <t>TROGODIŠNJI PLAN REALIZACIJE</t>
  </si>
  <si>
    <t>GODIŠNJI PLAN REALIZACIJE</t>
  </si>
  <si>
    <t>(rekapitulacija)</t>
  </si>
  <si>
    <t>Zbirno KM</t>
  </si>
  <si>
    <t>Tabela 7.</t>
  </si>
  <si>
    <t>KM</t>
  </si>
  <si>
    <t>Rb.</t>
  </si>
  <si>
    <r>
      <rPr>
        <b/>
        <sz val="10"/>
        <color indexed="9"/>
        <rFont val="Arial"/>
        <family val="2"/>
      </rPr>
      <t>Pošumljav.</t>
    </r>
    <r>
      <rPr>
        <sz val="10"/>
        <color indexed="9"/>
        <rFont val="Arial"/>
        <family val="0"/>
      </rPr>
      <t>sadnim materijalom</t>
    </r>
  </si>
  <si>
    <r>
      <rPr>
        <b/>
        <sz val="10"/>
        <color indexed="9"/>
        <rFont val="Arial"/>
        <family val="2"/>
      </rPr>
      <t>Pošumljav</t>
    </r>
    <r>
      <rPr>
        <sz val="10"/>
        <color indexed="9"/>
        <rFont val="Arial"/>
        <family val="0"/>
      </rPr>
      <t>.sadnim materijalom</t>
    </r>
  </si>
  <si>
    <r>
      <t xml:space="preserve">Pošumljav.i popunjavanje </t>
    </r>
    <r>
      <rPr>
        <b/>
        <sz val="10"/>
        <color indexed="9"/>
        <rFont val="Arial"/>
        <family val="2"/>
      </rPr>
      <t>šibljaka i goleti</t>
    </r>
  </si>
  <si>
    <r>
      <t>(</t>
    </r>
    <r>
      <rPr>
        <b/>
        <u val="single"/>
        <sz val="10"/>
        <color indexed="60"/>
        <rFont val="Arial"/>
        <family val="2"/>
      </rPr>
      <t>proširena</t>
    </r>
    <r>
      <rPr>
        <b/>
        <sz val="10"/>
        <color indexed="60"/>
        <rFont val="Arial"/>
        <family val="2"/>
      </rPr>
      <t xml:space="preserve"> biološka reprodukcija)</t>
    </r>
  </si>
  <si>
    <t>TROGODIŠNJI OBIM ŠUMSKO-UZGOJNIH RADOVA ZA PERIOD 2018 - 2020.GODINA</t>
  </si>
  <si>
    <t>GODIŠNJI OBIM ŠUMSKO-UZGOJNIH RADOVA ZA PERIOD 2018-2020.GODINA</t>
  </si>
  <si>
    <t>TROGODIŠNJI OBIM ŠUMSKO-UZGOJNIH RADOVA ZA PERIOD 2018-2020.GODINA</t>
  </si>
  <si>
    <t>GODIŠNJI OBIM ŠUMSKO-UZGOJNIH RADOVA ZA PERIOD 2018.-2020.GODINA</t>
  </si>
  <si>
    <t>za period 2018 - 2020.godina</t>
  </si>
  <si>
    <t>TROGODIŠNJI PLAN INVESTICIONIH ULAGANJA 2018-2020.GODINA</t>
  </si>
  <si>
    <t>2018-2020.godina</t>
  </si>
  <si>
    <t>2018-2020.</t>
  </si>
  <si>
    <t>drvnih sortimenata za period 2018 - 2020.godina</t>
  </si>
  <si>
    <t>PRESA ZA IZRADU CRIJEVA I SAJLI</t>
  </si>
  <si>
    <t>KOMPRESOR ZA ZRAK</t>
  </si>
  <si>
    <t>REVIZIJA ŠPO</t>
  </si>
  <si>
    <t>GPS</t>
  </si>
  <si>
    <t>FOTOAPARAT</t>
  </si>
  <si>
    <t>PEĆ NA PELET</t>
  </si>
  <si>
    <t>NABAVKA ZEMLJIŠTA</t>
  </si>
  <si>
    <t>DASKA ZA SNIJEG ZA KOMBINIRKU</t>
  </si>
  <si>
    <t>KAŠIKA PLANIRKA ZA KOMBINIRKU</t>
  </si>
  <si>
    <t>LANCI ZA KOMBINIRKU</t>
  </si>
  <si>
    <t>CESTOVNE RAMPE</t>
  </si>
  <si>
    <t>IZR.PROJ.DOKUM.ZA KAMION.PUT</t>
  </si>
  <si>
    <t>IZR.PROJ.DOKUM.ZA MOST</t>
  </si>
  <si>
    <t>OBJEKAT ZA SLAD,UGLJA I OG.DRVET.</t>
  </si>
  <si>
    <t>OPREMA ZA GAŠENJE POŽARA</t>
  </si>
  <si>
    <t>m2</t>
  </si>
  <si>
    <t>PROJEKTOR</t>
  </si>
  <si>
    <t>LAPTOP</t>
  </si>
  <si>
    <t>DVOGLED</t>
  </si>
  <si>
    <t>CIST.ZA TRAN.VODE NA ZGL.TRAKTOR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</si>
</sst>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??\ _k_n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_ ;\-#,##0\ "/>
    <numFmt numFmtId="170" formatCode="#,##0.00_ ;\-#,##0.00\ "/>
    <numFmt numFmtId="171" formatCode="0.00_ ;\-0.00\ "/>
    <numFmt numFmtId="172" formatCode="#,##0.0"/>
    <numFmt numFmtId="173" formatCode="#,##0.000"/>
  </numFmts>
  <fonts count="5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0"/>
    </font>
    <font>
      <b/>
      <i/>
      <sz val="8"/>
      <name val="Arial"/>
      <family val="0"/>
    </font>
    <font>
      <sz val="7"/>
      <name val="Arial"/>
      <family val="0"/>
    </font>
    <font>
      <b/>
      <i/>
      <sz val="8"/>
      <color indexed="9"/>
      <name val="Arial"/>
      <family val="2"/>
    </font>
    <font>
      <sz val="9"/>
      <name val="Arial"/>
      <family val="0"/>
    </font>
    <font>
      <b/>
      <sz val="7"/>
      <name val="Arial"/>
      <family val="2"/>
    </font>
    <font>
      <b/>
      <sz val="10"/>
      <color indexed="60"/>
      <name val="Arial"/>
      <family val="2"/>
    </font>
    <font>
      <b/>
      <u val="single"/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8" fillId="34" borderId="12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0" fontId="12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9" fillId="34" borderId="10" xfId="0" applyNumberFormat="1" applyFont="1" applyFill="1" applyBorder="1" applyAlignment="1">
      <alignment/>
    </xf>
    <xf numFmtId="3" fontId="3" fillId="0" borderId="10" xfId="61" applyNumberFormat="1" applyFont="1" applyBorder="1" applyAlignment="1">
      <alignment horizontal="right" vertical="justify"/>
    </xf>
    <xf numFmtId="3" fontId="10" fillId="33" borderId="10" xfId="61" applyNumberFormat="1" applyFont="1" applyFill="1" applyBorder="1" applyAlignment="1">
      <alignment horizontal="right" vertical="justify"/>
    </xf>
    <xf numFmtId="3" fontId="3" fillId="0" borderId="10" xfId="61" applyNumberFormat="1" applyFont="1" applyFill="1" applyBorder="1" applyAlignment="1">
      <alignment horizontal="right" vertical="justify"/>
    </xf>
    <xf numFmtId="3" fontId="9" fillId="34" borderId="10" xfId="61" applyNumberFormat="1" applyFont="1" applyFill="1" applyBorder="1" applyAlignment="1">
      <alignment horizontal="right" vertical="justify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right" wrapText="1"/>
    </xf>
    <xf numFmtId="3" fontId="3" fillId="0" borderId="10" xfId="61" applyNumberFormat="1" applyFont="1" applyBorder="1" applyAlignment="1">
      <alignment horizontal="right" wrapText="1"/>
    </xf>
    <xf numFmtId="3" fontId="10" fillId="33" borderId="10" xfId="0" applyNumberFormat="1" applyFont="1" applyFill="1" applyBorder="1" applyAlignment="1">
      <alignment horizontal="right" wrapText="1"/>
    </xf>
    <xf numFmtId="3" fontId="9" fillId="34" borderId="10" xfId="0" applyNumberFormat="1" applyFont="1" applyFill="1" applyBorder="1" applyAlignment="1">
      <alignment horizontal="right" wrapText="1"/>
    </xf>
    <xf numFmtId="3" fontId="10" fillId="33" borderId="10" xfId="61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3" fontId="13" fillId="34" borderId="10" xfId="0" applyNumberFormat="1" applyFont="1" applyFill="1" applyBorder="1" applyAlignment="1">
      <alignment horizontal="right" wrapText="1"/>
    </xf>
    <xf numFmtId="0" fontId="0" fillId="33" borderId="14" xfId="0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6" fillId="34" borderId="12" xfId="0" applyFont="1" applyFill="1" applyBorder="1" applyAlignment="1">
      <alignment/>
    </xf>
    <xf numFmtId="4" fontId="9" fillId="34" borderId="10" xfId="0" applyNumberFormat="1" applyFont="1" applyFill="1" applyBorder="1" applyAlignment="1">
      <alignment/>
    </xf>
    <xf numFmtId="4" fontId="10" fillId="0" borderId="10" xfId="0" applyNumberFormat="1" applyFont="1" applyBorder="1" applyAlignment="1">
      <alignment/>
    </xf>
    <xf numFmtId="0" fontId="14" fillId="33" borderId="10" xfId="0" applyFont="1" applyFill="1" applyBorder="1" applyAlignment="1">
      <alignment horizontal="center"/>
    </xf>
    <xf numFmtId="49" fontId="3" fillId="33" borderId="16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0" fillId="0" borderId="17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6" fillId="34" borderId="10" xfId="0" applyFont="1" applyFill="1" applyBorder="1" applyAlignment="1">
      <alignment horizontal="center" vertical="justify"/>
    </xf>
    <xf numFmtId="0" fontId="8" fillId="34" borderId="16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 vertical="justify"/>
    </xf>
    <xf numFmtId="0" fontId="0" fillId="0" borderId="16" xfId="0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4" fontId="9" fillId="34" borderId="10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8" fillId="34" borderId="17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0" fontId="0" fillId="0" borderId="19" xfId="0" applyBorder="1" applyAlignment="1">
      <alignment horizontal="left" vertical="center"/>
    </xf>
    <xf numFmtId="4" fontId="10" fillId="0" borderId="10" xfId="0" applyNumberFormat="1" applyFont="1" applyBorder="1" applyAlignment="1">
      <alignment/>
    </xf>
    <xf numFmtId="0" fontId="8" fillId="34" borderId="10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6" fillId="34" borderId="10" xfId="0" applyFont="1" applyFill="1" applyBorder="1" applyAlignment="1">
      <alignment horizontal="center" vertical="center"/>
    </xf>
    <xf numFmtId="4" fontId="9" fillId="34" borderId="13" xfId="0" applyNumberFormat="1" applyFont="1" applyFill="1" applyBorder="1" applyAlignment="1">
      <alignment horizontal="right" vertical="center"/>
    </xf>
    <xf numFmtId="0" fontId="0" fillId="33" borderId="11" xfId="0" applyFill="1" applyBorder="1" applyAlignment="1">
      <alignment horizontal="left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49" fontId="9" fillId="34" borderId="10" xfId="0" applyNumberFormat="1" applyFont="1" applyFill="1" applyBorder="1" applyAlignment="1">
      <alignment horizontal="right"/>
    </xf>
    <xf numFmtId="3" fontId="9" fillId="34" borderId="10" xfId="0" applyNumberFormat="1" applyFont="1" applyFill="1" applyBorder="1" applyAlignment="1">
      <alignment/>
    </xf>
    <xf numFmtId="49" fontId="1" fillId="0" borderId="0" xfId="0" applyNumberFormat="1" applyFont="1" applyFill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1" fillId="0" borderId="20" xfId="0" applyFont="1" applyBorder="1" applyAlignment="1">
      <alignment/>
    </xf>
    <xf numFmtId="3" fontId="0" fillId="0" borderId="0" xfId="0" applyNumberFormat="1" applyAlignment="1">
      <alignment/>
    </xf>
    <xf numFmtId="0" fontId="0" fillId="0" borderId="16" xfId="0" applyBorder="1" applyAlignment="1">
      <alignment/>
    </xf>
    <xf numFmtId="0" fontId="6" fillId="34" borderId="21" xfId="0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right"/>
    </xf>
    <xf numFmtId="3" fontId="10" fillId="33" borderId="10" xfId="0" applyNumberFormat="1" applyFont="1" applyFill="1" applyBorder="1" applyAlignment="1">
      <alignment horizontal="right"/>
    </xf>
    <xf numFmtId="3" fontId="9" fillId="34" borderId="10" xfId="0" applyNumberFormat="1" applyFont="1" applyFill="1" applyBorder="1" applyAlignment="1">
      <alignment horizontal="right"/>
    </xf>
    <xf numFmtId="0" fontId="6" fillId="34" borderId="19" xfId="0" applyFont="1" applyFill="1" applyBorder="1" applyAlignment="1">
      <alignment horizontal="center"/>
    </xf>
    <xf numFmtId="3" fontId="3" fillId="0" borderId="13" xfId="61" applyNumberFormat="1" applyFont="1" applyBorder="1" applyAlignment="1">
      <alignment horizontal="right"/>
    </xf>
    <xf numFmtId="3" fontId="10" fillId="33" borderId="13" xfId="61" applyNumberFormat="1" applyFont="1" applyFill="1" applyBorder="1" applyAlignment="1">
      <alignment horizontal="right"/>
    </xf>
    <xf numFmtId="164" fontId="3" fillId="0" borderId="10" xfId="61" applyNumberFormat="1" applyFont="1" applyBorder="1" applyAlignment="1">
      <alignment horizontal="right"/>
    </xf>
    <xf numFmtId="3" fontId="9" fillId="34" borderId="13" xfId="61" applyNumberFormat="1" applyFont="1" applyFill="1" applyBorder="1" applyAlignment="1">
      <alignment horizontal="right"/>
    </xf>
    <xf numFmtId="3" fontId="3" fillId="0" borderId="10" xfId="61" applyNumberFormat="1" applyFont="1" applyBorder="1" applyAlignment="1">
      <alignment horizontal="right"/>
    </xf>
    <xf numFmtId="3" fontId="10" fillId="33" borderId="13" xfId="61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6" fillId="34" borderId="10" xfId="0" applyFont="1" applyFill="1" applyBorder="1" applyAlignment="1">
      <alignment wrapText="1"/>
    </xf>
    <xf numFmtId="3" fontId="9" fillId="34" borderId="10" xfId="0" applyNumberFormat="1" applyFont="1" applyFill="1" applyBorder="1" applyAlignment="1">
      <alignment horizontal="right" wrapText="1"/>
    </xf>
    <xf numFmtId="1" fontId="3" fillId="0" borderId="10" xfId="0" applyNumberFormat="1" applyFont="1" applyFill="1" applyBorder="1" applyAlignment="1">
      <alignment horizontal="center"/>
    </xf>
    <xf numFmtId="3" fontId="15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5" fillId="0" borderId="10" xfId="0" applyNumberFormat="1" applyFont="1" applyFill="1" applyBorder="1" applyAlignment="1">
      <alignment/>
    </xf>
    <xf numFmtId="0" fontId="15" fillId="0" borderId="15" xfId="0" applyNumberFormat="1" applyFont="1" applyFill="1" applyBorder="1" applyAlignment="1">
      <alignment/>
    </xf>
    <xf numFmtId="3" fontId="9" fillId="34" borderId="10" xfId="0" applyNumberFormat="1" applyFont="1" applyFill="1" applyBorder="1" applyAlignment="1">
      <alignment horizontal="center"/>
    </xf>
    <xf numFmtId="3" fontId="9" fillId="34" borderId="2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10" fillId="0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9" fontId="0" fillId="0" borderId="0" xfId="0" applyNumberFormat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Alignment="1">
      <alignment horizontal="center"/>
    </xf>
    <xf numFmtId="3" fontId="3" fillId="35" borderId="10" xfId="0" applyNumberFormat="1" applyFont="1" applyFill="1" applyBorder="1" applyAlignment="1">
      <alignment/>
    </xf>
    <xf numFmtId="3" fontId="3" fillId="35" borderId="10" xfId="0" applyNumberFormat="1" applyFont="1" applyFill="1" applyBorder="1" applyAlignment="1">
      <alignment horizontal="right" wrapText="1"/>
    </xf>
    <xf numFmtId="3" fontId="3" fillId="35" borderId="10" xfId="0" applyNumberFormat="1" applyFont="1" applyFill="1" applyBorder="1" applyAlignment="1">
      <alignment/>
    </xf>
    <xf numFmtId="0" fontId="1" fillId="35" borderId="0" xfId="0" applyFont="1" applyFill="1" applyAlignment="1">
      <alignment horizontal="left"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left"/>
    </xf>
    <xf numFmtId="4" fontId="3" fillId="35" borderId="1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14" xfId="0" applyFill="1" applyBorder="1" applyAlignment="1">
      <alignment/>
    </xf>
    <xf numFmtId="4" fontId="10" fillId="35" borderId="10" xfId="0" applyNumberFormat="1" applyFont="1" applyFill="1" applyBorder="1" applyAlignment="1">
      <alignment/>
    </xf>
    <xf numFmtId="0" fontId="10" fillId="35" borderId="10" xfId="0" applyFont="1" applyFill="1" applyBorder="1" applyAlignment="1">
      <alignment/>
    </xf>
    <xf numFmtId="172" fontId="3" fillId="35" borderId="10" xfId="0" applyNumberFormat="1" applyFont="1" applyFill="1" applyBorder="1" applyAlignment="1">
      <alignment/>
    </xf>
    <xf numFmtId="3" fontId="3" fillId="35" borderId="10" xfId="0" applyNumberFormat="1" applyFont="1" applyFill="1" applyBorder="1" applyAlignment="1">
      <alignment/>
    </xf>
    <xf numFmtId="3" fontId="3" fillId="35" borderId="10" xfId="0" applyNumberFormat="1" applyFont="1" applyFill="1" applyBorder="1" applyAlignment="1">
      <alignment horizontal="right"/>
    </xf>
    <xf numFmtId="9" fontId="0" fillId="35" borderId="0" xfId="0" applyNumberFormat="1" applyFill="1" applyAlignment="1">
      <alignment horizontal="center"/>
    </xf>
    <xf numFmtId="0" fontId="56" fillId="35" borderId="0" xfId="0" applyFont="1" applyFill="1" applyAlignment="1">
      <alignment horizontal="left"/>
    </xf>
    <xf numFmtId="0" fontId="12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35" borderId="10" xfId="0" applyFont="1" applyFill="1" applyBorder="1" applyAlignment="1">
      <alignment/>
    </xf>
    <xf numFmtId="1" fontId="3" fillId="36" borderId="10" xfId="0" applyNumberFormat="1" applyFont="1" applyFill="1" applyBorder="1" applyAlignment="1">
      <alignment horizontal="center"/>
    </xf>
    <xf numFmtId="0" fontId="15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/>
    </xf>
    <xf numFmtId="3" fontId="3" fillId="36" borderId="10" xfId="0" applyNumberFormat="1" applyFont="1" applyFill="1" applyBorder="1" applyAlignment="1">
      <alignment/>
    </xf>
    <xf numFmtId="3" fontId="10" fillId="36" borderId="10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170" fontId="3" fillId="0" borderId="11" xfId="0" applyNumberFormat="1" applyFont="1" applyBorder="1" applyAlignment="1">
      <alignment horizontal="center"/>
    </xf>
    <xf numFmtId="170" fontId="3" fillId="0" borderId="12" xfId="0" applyNumberFormat="1" applyFont="1" applyBorder="1" applyAlignment="1">
      <alignment horizontal="center"/>
    </xf>
    <xf numFmtId="170" fontId="3" fillId="0" borderId="13" xfId="0" applyNumberFormat="1" applyFont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170" fontId="3" fillId="35" borderId="11" xfId="0" applyNumberFormat="1" applyFont="1" applyFill="1" applyBorder="1" applyAlignment="1">
      <alignment horizontal="center"/>
    </xf>
    <xf numFmtId="170" fontId="3" fillId="35" borderId="12" xfId="0" applyNumberFormat="1" applyFont="1" applyFill="1" applyBorder="1" applyAlignment="1">
      <alignment horizontal="center"/>
    </xf>
    <xf numFmtId="170" fontId="3" fillId="35" borderId="13" xfId="0" applyNumberFormat="1" applyFont="1" applyFill="1" applyBorder="1" applyAlignment="1">
      <alignment horizontal="center"/>
    </xf>
    <xf numFmtId="170" fontId="9" fillId="34" borderId="11" xfId="0" applyNumberFormat="1" applyFont="1" applyFill="1" applyBorder="1" applyAlignment="1">
      <alignment horizontal="center" vertical="center"/>
    </xf>
    <xf numFmtId="170" fontId="9" fillId="34" borderId="12" xfId="0" applyNumberFormat="1" applyFont="1" applyFill="1" applyBorder="1" applyAlignment="1">
      <alignment horizontal="center" vertical="center"/>
    </xf>
    <xf numFmtId="170" fontId="9" fillId="34" borderId="13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34" borderId="2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35" borderId="11" xfId="0" applyNumberFormat="1" applyFont="1" applyFill="1" applyBorder="1" applyAlignment="1">
      <alignment horizontal="center"/>
    </xf>
    <xf numFmtId="4" fontId="3" fillId="35" borderId="12" xfId="0" applyNumberFormat="1" applyFont="1" applyFill="1" applyBorder="1" applyAlignment="1">
      <alignment horizontal="center"/>
    </xf>
    <xf numFmtId="4" fontId="3" fillId="35" borderId="13" xfId="0" applyNumberFormat="1" applyFont="1" applyFill="1" applyBorder="1" applyAlignment="1">
      <alignment horizontal="center"/>
    </xf>
    <xf numFmtId="4" fontId="9" fillId="34" borderId="11" xfId="0" applyNumberFormat="1" applyFont="1" applyFill="1" applyBorder="1" applyAlignment="1">
      <alignment horizontal="center" vertical="center"/>
    </xf>
    <xf numFmtId="4" fontId="9" fillId="34" borderId="12" xfId="0" applyNumberFormat="1" applyFont="1" applyFill="1" applyBorder="1" applyAlignment="1">
      <alignment horizontal="center" vertical="center"/>
    </xf>
    <xf numFmtId="4" fontId="9" fillId="34" borderId="13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/>
    </xf>
    <xf numFmtId="4" fontId="3" fillId="33" borderId="12" xfId="0" applyNumberFormat="1" applyFont="1" applyFill="1" applyBorder="1" applyAlignment="1">
      <alignment horizontal="center"/>
    </xf>
    <xf numFmtId="4" fontId="3" fillId="33" borderId="13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6" fillId="34" borderId="23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6" fillId="34" borderId="10" xfId="0" applyNumberFormat="1" applyFont="1" applyFill="1" applyBorder="1" applyAlignment="1">
      <alignment horizontal="left"/>
    </xf>
    <xf numFmtId="0" fontId="1" fillId="35" borderId="0" xfId="0" applyFont="1" applyFill="1" applyAlignment="1">
      <alignment horizontal="center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1" fillId="0" borderId="20" xfId="0" applyFont="1" applyBorder="1" applyAlignment="1">
      <alignment horizontal="right"/>
    </xf>
    <xf numFmtId="49" fontId="1" fillId="0" borderId="0" xfId="0" applyNumberFormat="1" applyFont="1" applyAlignment="1">
      <alignment horizontal="center"/>
    </xf>
    <xf numFmtId="3" fontId="9" fillId="34" borderId="11" xfId="0" applyNumberFormat="1" applyFont="1" applyFill="1" applyBorder="1" applyAlignment="1">
      <alignment horizontal="center"/>
    </xf>
    <xf numFmtId="3" fontId="9" fillId="34" borderId="13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49" fontId="9" fillId="34" borderId="14" xfId="0" applyNumberFormat="1" applyFont="1" applyFill="1" applyBorder="1" applyAlignment="1">
      <alignment horizontal="center" vertical="center"/>
    </xf>
    <xf numFmtId="49" fontId="9" fillId="34" borderId="16" xfId="0" applyNumberFormat="1" applyFont="1" applyFill="1" applyBorder="1" applyAlignment="1">
      <alignment horizontal="center" vertical="center"/>
    </xf>
    <xf numFmtId="3" fontId="9" fillId="34" borderId="14" xfId="0" applyNumberFormat="1" applyFont="1" applyFill="1" applyBorder="1" applyAlignment="1">
      <alignment horizontal="center" vertical="center"/>
    </xf>
    <xf numFmtId="3" fontId="9" fillId="34" borderId="16" xfId="0" applyNumberFormat="1" applyFont="1" applyFill="1" applyBorder="1" applyAlignment="1">
      <alignment horizontal="center" vertical="center"/>
    </xf>
    <xf numFmtId="3" fontId="9" fillId="34" borderId="1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6">
      <selection activeCell="N36" sqref="N36"/>
    </sheetView>
  </sheetViews>
  <sheetFormatPr defaultColWidth="9.140625" defaultRowHeight="12.75"/>
  <cols>
    <col min="1" max="1" width="16.28125" style="0" customWidth="1"/>
  </cols>
  <sheetData>
    <row r="1" spans="1:3" ht="12.75">
      <c r="A1" s="172" t="s">
        <v>53</v>
      </c>
      <c r="B1" s="172"/>
      <c r="C1" s="172"/>
    </row>
    <row r="2" spans="1:3" ht="12.75">
      <c r="A2" s="172" t="s">
        <v>17</v>
      </c>
      <c r="B2" s="172"/>
      <c r="C2" s="172"/>
    </row>
    <row r="4" spans="1:13" ht="12.75">
      <c r="A4" s="173" t="s">
        <v>238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</row>
    <row r="5" spans="1:13" ht="12.75">
      <c r="A5" s="173" t="s">
        <v>142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</row>
    <row r="6" spans="1:13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 t="s">
        <v>143</v>
      </c>
    </row>
    <row r="7" spans="1:13" ht="12.75">
      <c r="A7" s="177" t="s">
        <v>144</v>
      </c>
      <c r="B7" s="185" t="s">
        <v>234</v>
      </c>
      <c r="C7" s="186"/>
      <c r="D7" s="187"/>
      <c r="E7" s="182" t="s">
        <v>145</v>
      </c>
      <c r="F7" s="186"/>
      <c r="G7" s="187"/>
      <c r="H7" s="182" t="s">
        <v>146</v>
      </c>
      <c r="I7" s="183"/>
      <c r="J7" s="184"/>
      <c r="K7" s="174" t="s">
        <v>147</v>
      </c>
      <c r="L7" s="175"/>
      <c r="M7" s="176"/>
    </row>
    <row r="8" spans="1:13" ht="12.75">
      <c r="A8" s="178"/>
      <c r="B8" s="58" t="s">
        <v>148</v>
      </c>
      <c r="C8" s="58" t="s">
        <v>149</v>
      </c>
      <c r="D8" s="59" t="s">
        <v>119</v>
      </c>
      <c r="E8" s="58" t="s">
        <v>148</v>
      </c>
      <c r="F8" s="58" t="s">
        <v>149</v>
      </c>
      <c r="G8" s="59" t="s">
        <v>119</v>
      </c>
      <c r="H8" s="58" t="s">
        <v>148</v>
      </c>
      <c r="I8" s="58" t="s">
        <v>149</v>
      </c>
      <c r="J8" s="59" t="s">
        <v>119</v>
      </c>
      <c r="K8" s="58" t="s">
        <v>148</v>
      </c>
      <c r="L8" s="58" t="s">
        <v>149</v>
      </c>
      <c r="M8" s="66" t="s">
        <v>14</v>
      </c>
    </row>
    <row r="9" spans="1:13" ht="12.75">
      <c r="A9" s="179"/>
      <c r="B9" s="67" t="s">
        <v>150</v>
      </c>
      <c r="C9" s="67" t="s">
        <v>150</v>
      </c>
      <c r="D9" s="67" t="s">
        <v>150</v>
      </c>
      <c r="E9" s="67" t="s">
        <v>150</v>
      </c>
      <c r="F9" s="67" t="s">
        <v>150</v>
      </c>
      <c r="G9" s="67" t="s">
        <v>150</v>
      </c>
      <c r="H9" s="67" t="s">
        <v>150</v>
      </c>
      <c r="I9" s="67" t="s">
        <v>150</v>
      </c>
      <c r="J9" s="67" t="s">
        <v>150</v>
      </c>
      <c r="K9" s="67" t="s">
        <v>150</v>
      </c>
      <c r="L9" s="67" t="s">
        <v>150</v>
      </c>
      <c r="M9" s="68" t="s">
        <v>150</v>
      </c>
    </row>
    <row r="10" spans="1:13" ht="12.75">
      <c r="A10" s="69" t="s">
        <v>151</v>
      </c>
      <c r="B10" s="44">
        <f aca="true" t="shared" si="0" ref="B10:M13">B30*3</f>
        <v>97.19999999999999</v>
      </c>
      <c r="C10" s="44">
        <f t="shared" si="0"/>
        <v>26.700000000000003</v>
      </c>
      <c r="D10" s="44">
        <f t="shared" si="0"/>
        <v>123.89999999999999</v>
      </c>
      <c r="E10" s="44">
        <f t="shared" si="0"/>
        <v>45</v>
      </c>
      <c r="F10" s="44">
        <f t="shared" si="0"/>
        <v>13.5</v>
      </c>
      <c r="G10" s="44">
        <f t="shared" si="0"/>
        <v>58.5</v>
      </c>
      <c r="H10" s="44">
        <f t="shared" si="0"/>
        <v>8.73</v>
      </c>
      <c r="I10" s="44">
        <f t="shared" si="0"/>
        <v>2.7</v>
      </c>
      <c r="J10" s="44">
        <f t="shared" si="0"/>
        <v>11.43</v>
      </c>
      <c r="K10" s="44">
        <f t="shared" si="0"/>
        <v>150.93</v>
      </c>
      <c r="L10" s="44">
        <f t="shared" si="0"/>
        <v>42.900000000000006</v>
      </c>
      <c r="M10" s="44">
        <f t="shared" si="0"/>
        <v>193.82999999999998</v>
      </c>
    </row>
    <row r="11" spans="1:13" ht="12.75">
      <c r="A11" s="153" t="s">
        <v>152</v>
      </c>
      <c r="B11" s="151">
        <f t="shared" si="0"/>
        <v>86.1</v>
      </c>
      <c r="C11" s="151">
        <f t="shared" si="0"/>
        <v>23.4</v>
      </c>
      <c r="D11" s="151">
        <f t="shared" si="0"/>
        <v>109.5</v>
      </c>
      <c r="E11" s="151">
        <f t="shared" si="0"/>
        <v>44.58</v>
      </c>
      <c r="F11" s="151">
        <f t="shared" si="0"/>
        <v>1.92</v>
      </c>
      <c r="G11" s="151">
        <f t="shared" si="0"/>
        <v>46.5</v>
      </c>
      <c r="H11" s="151">
        <f t="shared" si="0"/>
        <v>16.41</v>
      </c>
      <c r="I11" s="151">
        <f t="shared" si="0"/>
        <v>2.2800000000000002</v>
      </c>
      <c r="J11" s="151">
        <f t="shared" si="0"/>
        <v>18.689999999999998</v>
      </c>
      <c r="K11" s="151">
        <f t="shared" si="0"/>
        <v>147.09</v>
      </c>
      <c r="L11" s="151">
        <f t="shared" si="0"/>
        <v>27.599999999999998</v>
      </c>
      <c r="M11" s="151">
        <f t="shared" si="0"/>
        <v>174.69</v>
      </c>
    </row>
    <row r="12" spans="1:13" ht="12.75">
      <c r="A12" s="8" t="s">
        <v>153</v>
      </c>
      <c r="B12" s="44">
        <f t="shared" si="0"/>
        <v>12.54</v>
      </c>
      <c r="C12" s="44">
        <f t="shared" si="0"/>
        <v>3.54</v>
      </c>
      <c r="D12" s="44">
        <f t="shared" si="0"/>
        <v>16.08</v>
      </c>
      <c r="E12" s="44">
        <f t="shared" si="0"/>
        <v>1.53</v>
      </c>
      <c r="F12" s="44">
        <f t="shared" si="0"/>
        <v>0.51</v>
      </c>
      <c r="G12" s="44">
        <f t="shared" si="0"/>
        <v>2.04</v>
      </c>
      <c r="H12" s="44">
        <f t="shared" si="0"/>
        <v>2.55</v>
      </c>
      <c r="I12" s="44">
        <f t="shared" si="0"/>
        <v>0.39</v>
      </c>
      <c r="J12" s="44">
        <f t="shared" si="0"/>
        <v>2.94</v>
      </c>
      <c r="K12" s="44">
        <f t="shared" si="0"/>
        <v>16.619999999999997</v>
      </c>
      <c r="L12" s="44">
        <f t="shared" si="0"/>
        <v>4.4399999999999995</v>
      </c>
      <c r="M12" s="44">
        <f t="shared" si="0"/>
        <v>21.06</v>
      </c>
    </row>
    <row r="13" spans="1:13" ht="12.75">
      <c r="A13" s="8" t="s">
        <v>154</v>
      </c>
      <c r="B13" s="44">
        <f t="shared" si="0"/>
        <v>6.6000000000000005</v>
      </c>
      <c r="C13" s="44">
        <f t="shared" si="0"/>
        <v>0</v>
      </c>
      <c r="D13" s="44">
        <f t="shared" si="0"/>
        <v>6.6000000000000005</v>
      </c>
      <c r="E13" s="44">
        <f t="shared" si="0"/>
        <v>0</v>
      </c>
      <c r="F13" s="44">
        <f t="shared" si="0"/>
        <v>0</v>
      </c>
      <c r="G13" s="44">
        <f t="shared" si="0"/>
        <v>0</v>
      </c>
      <c r="H13" s="44">
        <f t="shared" si="0"/>
        <v>0.8999999999999999</v>
      </c>
      <c r="I13" s="44">
        <f t="shared" si="0"/>
        <v>0</v>
      </c>
      <c r="J13" s="44">
        <f t="shared" si="0"/>
        <v>0.8999999999999999</v>
      </c>
      <c r="K13" s="44">
        <f t="shared" si="0"/>
        <v>7.5</v>
      </c>
      <c r="L13" s="44">
        <f t="shared" si="0"/>
        <v>0</v>
      </c>
      <c r="M13" s="44">
        <f t="shared" si="0"/>
        <v>7.5</v>
      </c>
    </row>
    <row r="14" spans="1:13" ht="12.75">
      <c r="A14" s="70" t="s">
        <v>47</v>
      </c>
      <c r="B14" s="71">
        <f aca="true" t="shared" si="1" ref="B14:M14">SUM(B10:B13)</f>
        <v>202.43999999999997</v>
      </c>
      <c r="C14" s="71">
        <f t="shared" si="1"/>
        <v>53.64</v>
      </c>
      <c r="D14" s="71">
        <f t="shared" si="1"/>
        <v>256.08</v>
      </c>
      <c r="E14" s="71">
        <f t="shared" si="1"/>
        <v>91.11</v>
      </c>
      <c r="F14" s="71">
        <f t="shared" si="1"/>
        <v>15.93</v>
      </c>
      <c r="G14" s="71">
        <f t="shared" si="1"/>
        <v>107.04</v>
      </c>
      <c r="H14" s="71">
        <f t="shared" si="1"/>
        <v>28.59</v>
      </c>
      <c r="I14" s="71">
        <f t="shared" si="1"/>
        <v>5.37</v>
      </c>
      <c r="J14" s="71">
        <f t="shared" si="1"/>
        <v>33.959999999999994</v>
      </c>
      <c r="K14" s="71">
        <f t="shared" si="1"/>
        <v>322.14</v>
      </c>
      <c r="L14" s="71">
        <f t="shared" si="1"/>
        <v>74.94</v>
      </c>
      <c r="M14" s="71">
        <f t="shared" si="1"/>
        <v>397.08</v>
      </c>
    </row>
    <row r="15" spans="1:6" ht="12.75">
      <c r="A15" s="72"/>
      <c r="B15" s="3"/>
      <c r="C15" s="3"/>
      <c r="D15" s="3"/>
      <c r="E15" s="3"/>
      <c r="F15" s="3"/>
    </row>
    <row r="16" spans="1:13" ht="12.75">
      <c r="A16" s="180" t="s">
        <v>144</v>
      </c>
      <c r="B16" s="182" t="s">
        <v>155</v>
      </c>
      <c r="C16" s="183"/>
      <c r="D16" s="184"/>
      <c r="E16" s="182" t="s">
        <v>156</v>
      </c>
      <c r="F16" s="183"/>
      <c r="G16" s="184"/>
      <c r="H16" s="182" t="s">
        <v>157</v>
      </c>
      <c r="I16" s="183"/>
      <c r="J16" s="184"/>
      <c r="K16" s="182" t="s">
        <v>158</v>
      </c>
      <c r="L16" s="183"/>
      <c r="M16" s="184"/>
    </row>
    <row r="17" spans="1:13" ht="12.75">
      <c r="A17" s="181"/>
      <c r="B17" s="73"/>
      <c r="C17" s="74" t="s">
        <v>150</v>
      </c>
      <c r="D17" s="75"/>
      <c r="E17" s="191" t="s">
        <v>150</v>
      </c>
      <c r="F17" s="186"/>
      <c r="G17" s="187"/>
      <c r="H17" s="191" t="s">
        <v>150</v>
      </c>
      <c r="I17" s="186"/>
      <c r="J17" s="187"/>
      <c r="K17" s="191" t="s">
        <v>150</v>
      </c>
      <c r="L17" s="186"/>
      <c r="M17" s="187"/>
    </row>
    <row r="18" spans="1:13" ht="12.75">
      <c r="A18" s="76" t="s">
        <v>151</v>
      </c>
      <c r="B18" s="188">
        <f>B38*3</f>
        <v>18</v>
      </c>
      <c r="C18" s="189"/>
      <c r="D18" s="190"/>
      <c r="E18" s="188">
        <f>E38*3</f>
        <v>44.7</v>
      </c>
      <c r="F18" s="189"/>
      <c r="G18" s="190"/>
      <c r="H18" s="188">
        <f>H38*3</f>
        <v>195.29999999999998</v>
      </c>
      <c r="I18" s="189"/>
      <c r="J18" s="190"/>
      <c r="K18" s="188">
        <f>K38*3</f>
        <v>15</v>
      </c>
      <c r="L18" s="189"/>
      <c r="M18" s="190"/>
    </row>
    <row r="19" spans="1:13" ht="12.75">
      <c r="A19" s="153" t="s">
        <v>152</v>
      </c>
      <c r="B19" s="192">
        <f>B39*3</f>
        <v>70.5</v>
      </c>
      <c r="C19" s="193"/>
      <c r="D19" s="194"/>
      <c r="E19" s="192">
        <f>E39*3</f>
        <v>30</v>
      </c>
      <c r="F19" s="193"/>
      <c r="G19" s="194"/>
      <c r="H19" s="192">
        <f>H39*3</f>
        <v>433.5</v>
      </c>
      <c r="I19" s="193"/>
      <c r="J19" s="194"/>
      <c r="K19" s="192">
        <f>K39*3</f>
        <v>0</v>
      </c>
      <c r="L19" s="193"/>
      <c r="M19" s="194"/>
    </row>
    <row r="20" spans="1:13" ht="12.75">
      <c r="A20" s="8" t="s">
        <v>153</v>
      </c>
      <c r="B20" s="188">
        <f>B40*3</f>
        <v>0</v>
      </c>
      <c r="C20" s="189"/>
      <c r="D20" s="190"/>
      <c r="E20" s="188">
        <f>E40*3</f>
        <v>36.45</v>
      </c>
      <c r="F20" s="189"/>
      <c r="G20" s="190"/>
      <c r="H20" s="188">
        <f>H40*3</f>
        <v>17.94</v>
      </c>
      <c r="I20" s="189"/>
      <c r="J20" s="190"/>
      <c r="K20" s="188">
        <f>K40*3</f>
        <v>437.70000000000005</v>
      </c>
      <c r="L20" s="189"/>
      <c r="M20" s="190"/>
    </row>
    <row r="21" spans="1:13" ht="12.75">
      <c r="A21" s="8" t="s">
        <v>154</v>
      </c>
      <c r="B21" s="188">
        <f>B41*3</f>
        <v>0</v>
      </c>
      <c r="C21" s="189"/>
      <c r="D21" s="190"/>
      <c r="E21" s="188">
        <f>E41*3</f>
        <v>18</v>
      </c>
      <c r="F21" s="189"/>
      <c r="G21" s="190"/>
      <c r="H21" s="188">
        <f>H41*3</f>
        <v>21</v>
      </c>
      <c r="I21" s="189"/>
      <c r="J21" s="190"/>
      <c r="K21" s="188">
        <f>K41*3</f>
        <v>0</v>
      </c>
      <c r="L21" s="189"/>
      <c r="M21" s="190"/>
    </row>
    <row r="22" spans="1:13" ht="12.75">
      <c r="A22" s="70" t="s">
        <v>47</v>
      </c>
      <c r="B22" s="195">
        <f>SUM(B18:B21)</f>
        <v>88.5</v>
      </c>
      <c r="C22" s="196"/>
      <c r="D22" s="197"/>
      <c r="E22" s="195">
        <f>SUM(E18:E21)</f>
        <v>129.15</v>
      </c>
      <c r="F22" s="196"/>
      <c r="G22" s="197"/>
      <c r="H22" s="195">
        <f>SUM(H18:H21)</f>
        <v>667.74</v>
      </c>
      <c r="I22" s="196"/>
      <c r="J22" s="197"/>
      <c r="K22" s="195">
        <f>SUM(K18:K21)</f>
        <v>452.70000000000005</v>
      </c>
      <c r="L22" s="196"/>
      <c r="M22" s="197"/>
    </row>
    <row r="24" spans="1:13" ht="12.75">
      <c r="A24" s="173" t="s">
        <v>239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</row>
    <row r="25" spans="1:13" ht="12.75">
      <c r="A25" s="173" t="s">
        <v>142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</row>
    <row r="26" spans="1:13" ht="12.75">
      <c r="A26" s="6" t="s">
        <v>107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5" t="s">
        <v>159</v>
      </c>
    </row>
    <row r="27" spans="1:13" ht="12.75">
      <c r="A27" s="177" t="s">
        <v>144</v>
      </c>
      <c r="B27" s="185" t="s">
        <v>235</v>
      </c>
      <c r="C27" s="186"/>
      <c r="D27" s="187"/>
      <c r="E27" s="182" t="s">
        <v>145</v>
      </c>
      <c r="F27" s="183"/>
      <c r="G27" s="184"/>
      <c r="H27" s="182" t="s">
        <v>146</v>
      </c>
      <c r="I27" s="183"/>
      <c r="J27" s="184"/>
      <c r="K27" s="174" t="s">
        <v>147</v>
      </c>
      <c r="L27" s="175"/>
      <c r="M27" s="176"/>
    </row>
    <row r="28" spans="1:13" ht="12.75">
      <c r="A28" s="178"/>
      <c r="B28" s="58" t="s">
        <v>148</v>
      </c>
      <c r="C28" s="58" t="s">
        <v>149</v>
      </c>
      <c r="D28" s="59" t="s">
        <v>119</v>
      </c>
      <c r="E28" s="58" t="s">
        <v>148</v>
      </c>
      <c r="F28" s="58" t="s">
        <v>149</v>
      </c>
      <c r="G28" s="59" t="s">
        <v>119</v>
      </c>
      <c r="H28" s="58" t="s">
        <v>148</v>
      </c>
      <c r="I28" s="58" t="s">
        <v>149</v>
      </c>
      <c r="J28" s="59" t="s">
        <v>119</v>
      </c>
      <c r="K28" s="58" t="s">
        <v>148</v>
      </c>
      <c r="L28" s="58" t="s">
        <v>149</v>
      </c>
      <c r="M28" s="66" t="s">
        <v>14</v>
      </c>
    </row>
    <row r="29" spans="1:13" ht="12.75">
      <c r="A29" s="179"/>
      <c r="B29" s="67" t="s">
        <v>150</v>
      </c>
      <c r="C29" s="67" t="s">
        <v>150</v>
      </c>
      <c r="D29" s="67" t="s">
        <v>150</v>
      </c>
      <c r="E29" s="67" t="s">
        <v>150</v>
      </c>
      <c r="F29" s="67" t="s">
        <v>150</v>
      </c>
      <c r="G29" s="67" t="s">
        <v>150</v>
      </c>
      <c r="H29" s="67" t="s">
        <v>150</v>
      </c>
      <c r="I29" s="67" t="s">
        <v>150</v>
      </c>
      <c r="J29" s="67" t="s">
        <v>150</v>
      </c>
      <c r="K29" s="67" t="s">
        <v>150</v>
      </c>
      <c r="L29" s="67" t="s">
        <v>150</v>
      </c>
      <c r="M29" s="68" t="s">
        <v>150</v>
      </c>
    </row>
    <row r="30" spans="1:13" ht="12.75">
      <c r="A30" s="69" t="s">
        <v>151</v>
      </c>
      <c r="B30" s="44">
        <v>32.4</v>
      </c>
      <c r="C30" s="44">
        <v>8.9</v>
      </c>
      <c r="D30" s="44">
        <f>SUM(B30:C30)</f>
        <v>41.3</v>
      </c>
      <c r="E30" s="44">
        <v>15</v>
      </c>
      <c r="F30" s="44">
        <v>4.5</v>
      </c>
      <c r="G30" s="44">
        <f>SUM(E30:F30)</f>
        <v>19.5</v>
      </c>
      <c r="H30" s="44">
        <v>2.91</v>
      </c>
      <c r="I30" s="44">
        <v>0.9</v>
      </c>
      <c r="J30" s="44">
        <f>SUM(H30:I30)</f>
        <v>3.81</v>
      </c>
      <c r="K30" s="44">
        <f aca="true" t="shared" si="2" ref="K30:L33">B30+E30+H30</f>
        <v>50.31</v>
      </c>
      <c r="L30" s="44">
        <f t="shared" si="2"/>
        <v>14.3</v>
      </c>
      <c r="M30" s="77">
        <f>SUM(K30:L30)</f>
        <v>64.61</v>
      </c>
    </row>
    <row r="31" spans="1:14" ht="12.75">
      <c r="A31" s="153" t="s">
        <v>152</v>
      </c>
      <c r="B31" s="151">
        <v>28.7</v>
      </c>
      <c r="C31" s="151">
        <v>7.8</v>
      </c>
      <c r="D31" s="151">
        <f>SUM(B31:C31)</f>
        <v>36.5</v>
      </c>
      <c r="E31" s="151">
        <v>14.86</v>
      </c>
      <c r="F31" s="151">
        <v>0.64</v>
      </c>
      <c r="G31" s="151">
        <f>SUM(E31:F31)</f>
        <v>15.5</v>
      </c>
      <c r="H31" s="151">
        <v>5.47</v>
      </c>
      <c r="I31" s="151">
        <v>0.76</v>
      </c>
      <c r="J31" s="151">
        <f>SUM(H31:I31)</f>
        <v>6.2299999999999995</v>
      </c>
      <c r="K31" s="151">
        <f t="shared" si="2"/>
        <v>49.03</v>
      </c>
      <c r="L31" s="151">
        <f t="shared" si="2"/>
        <v>9.2</v>
      </c>
      <c r="M31" s="154">
        <f>SUM(K31:L31)</f>
        <v>58.230000000000004</v>
      </c>
      <c r="N31" s="7"/>
    </row>
    <row r="32" spans="1:13" ht="12.75">
      <c r="A32" s="8" t="s">
        <v>153</v>
      </c>
      <c r="B32" s="44">
        <v>4.18</v>
      </c>
      <c r="C32" s="44">
        <v>1.18</v>
      </c>
      <c r="D32" s="44">
        <f>SUM(B32:C32)</f>
        <v>5.359999999999999</v>
      </c>
      <c r="E32" s="44">
        <v>0.51</v>
      </c>
      <c r="F32" s="44">
        <v>0.17</v>
      </c>
      <c r="G32" s="151">
        <f>SUM(E32:F32)</f>
        <v>0.68</v>
      </c>
      <c r="H32" s="44">
        <v>0.85</v>
      </c>
      <c r="I32" s="44">
        <v>0.13</v>
      </c>
      <c r="J32" s="44">
        <f>SUM(H32:I32)</f>
        <v>0.98</v>
      </c>
      <c r="K32" s="44">
        <f t="shared" si="2"/>
        <v>5.539999999999999</v>
      </c>
      <c r="L32" s="44">
        <f t="shared" si="2"/>
        <v>1.48</v>
      </c>
      <c r="M32" s="77">
        <f>SUM(K32:L32)</f>
        <v>7.02</v>
      </c>
    </row>
    <row r="33" spans="1:13" ht="12.75">
      <c r="A33" s="8" t="s">
        <v>154</v>
      </c>
      <c r="B33" s="44">
        <v>2.2</v>
      </c>
      <c r="C33" s="44">
        <v>0</v>
      </c>
      <c r="D33" s="44">
        <f>SUM(B33:C33)</f>
        <v>2.2</v>
      </c>
      <c r="E33" s="44">
        <v>0</v>
      </c>
      <c r="F33" s="44">
        <v>0</v>
      </c>
      <c r="G33" s="44">
        <v>0</v>
      </c>
      <c r="H33" s="44">
        <v>0.3</v>
      </c>
      <c r="I33" s="44">
        <v>0</v>
      </c>
      <c r="J33" s="44">
        <f>SUM(H33:I33)</f>
        <v>0.3</v>
      </c>
      <c r="K33" s="44">
        <f t="shared" si="2"/>
        <v>2.5</v>
      </c>
      <c r="L33" s="44">
        <f t="shared" si="2"/>
        <v>0</v>
      </c>
      <c r="M33" s="77">
        <f>SUM(K33:L33)</f>
        <v>2.5</v>
      </c>
    </row>
    <row r="34" spans="1:13" ht="12.75">
      <c r="A34" s="70" t="s">
        <v>47</v>
      </c>
      <c r="B34" s="71">
        <f>SUM(B30:B33)</f>
        <v>67.48</v>
      </c>
      <c r="C34" s="71">
        <f>SUM(C30:C33)</f>
        <v>17.88</v>
      </c>
      <c r="D34" s="71">
        <f aca="true" t="shared" si="3" ref="D34:M34">SUM(D30:D33)</f>
        <v>85.36</v>
      </c>
      <c r="E34" s="71">
        <f t="shared" si="3"/>
        <v>30.37</v>
      </c>
      <c r="F34" s="71">
        <f t="shared" si="3"/>
        <v>5.31</v>
      </c>
      <c r="G34" s="71">
        <f t="shared" si="3"/>
        <v>35.68</v>
      </c>
      <c r="H34" s="71">
        <f t="shared" si="3"/>
        <v>9.53</v>
      </c>
      <c r="I34" s="71">
        <f t="shared" si="3"/>
        <v>1.79</v>
      </c>
      <c r="J34" s="71">
        <f t="shared" si="3"/>
        <v>11.32</v>
      </c>
      <c r="K34" s="71">
        <f t="shared" si="3"/>
        <v>107.38</v>
      </c>
      <c r="L34" s="71">
        <f t="shared" si="3"/>
        <v>24.98</v>
      </c>
      <c r="M34" s="71">
        <f t="shared" si="3"/>
        <v>132.36</v>
      </c>
    </row>
    <row r="36" spans="1:13" ht="12.75">
      <c r="A36" s="180" t="s">
        <v>144</v>
      </c>
      <c r="B36" s="182" t="s">
        <v>155</v>
      </c>
      <c r="C36" s="183"/>
      <c r="D36" s="184"/>
      <c r="E36" s="182" t="s">
        <v>156</v>
      </c>
      <c r="F36" s="183"/>
      <c r="G36" s="184"/>
      <c r="H36" s="182" t="s">
        <v>157</v>
      </c>
      <c r="I36" s="183"/>
      <c r="J36" s="184"/>
      <c r="K36" s="182" t="s">
        <v>158</v>
      </c>
      <c r="L36" s="183"/>
      <c r="M36" s="184"/>
    </row>
    <row r="37" spans="1:13" ht="12.75">
      <c r="A37" s="181"/>
      <c r="B37" s="73"/>
      <c r="C37" s="74" t="s">
        <v>150</v>
      </c>
      <c r="D37" s="75"/>
      <c r="E37" s="191" t="s">
        <v>150</v>
      </c>
      <c r="F37" s="186"/>
      <c r="G37" s="187"/>
      <c r="H37" s="191" t="s">
        <v>150</v>
      </c>
      <c r="I37" s="186"/>
      <c r="J37" s="187"/>
      <c r="K37" s="191" t="s">
        <v>150</v>
      </c>
      <c r="L37" s="186"/>
      <c r="M37" s="187"/>
    </row>
    <row r="38" spans="1:13" ht="12.75">
      <c r="A38" s="76" t="s">
        <v>151</v>
      </c>
      <c r="B38" s="188">
        <v>6</v>
      </c>
      <c r="C38" s="189"/>
      <c r="D38" s="190"/>
      <c r="E38" s="188">
        <v>14.9</v>
      </c>
      <c r="F38" s="189"/>
      <c r="G38" s="190"/>
      <c r="H38" s="188">
        <v>65.1</v>
      </c>
      <c r="I38" s="189"/>
      <c r="J38" s="190"/>
      <c r="K38" s="188">
        <v>5</v>
      </c>
      <c r="L38" s="189"/>
      <c r="M38" s="190"/>
    </row>
    <row r="39" spans="1:13" ht="12.75">
      <c r="A39" s="153" t="s">
        <v>152</v>
      </c>
      <c r="B39" s="192">
        <v>23.5</v>
      </c>
      <c r="C39" s="193"/>
      <c r="D39" s="194"/>
      <c r="E39" s="192">
        <v>10</v>
      </c>
      <c r="F39" s="193"/>
      <c r="G39" s="194"/>
      <c r="H39" s="192">
        <v>144.5</v>
      </c>
      <c r="I39" s="193"/>
      <c r="J39" s="194"/>
      <c r="K39" s="192">
        <v>0</v>
      </c>
      <c r="L39" s="193"/>
      <c r="M39" s="194"/>
    </row>
    <row r="40" spans="1:13" ht="12.75">
      <c r="A40" s="8" t="s">
        <v>153</v>
      </c>
      <c r="B40" s="188">
        <v>0</v>
      </c>
      <c r="C40" s="189"/>
      <c r="D40" s="190"/>
      <c r="E40" s="188">
        <v>12.15</v>
      </c>
      <c r="F40" s="189"/>
      <c r="G40" s="190"/>
      <c r="H40" s="188">
        <v>5.98</v>
      </c>
      <c r="I40" s="189"/>
      <c r="J40" s="190"/>
      <c r="K40" s="188">
        <v>145.9</v>
      </c>
      <c r="L40" s="189"/>
      <c r="M40" s="190"/>
    </row>
    <row r="41" spans="1:13" ht="12.75">
      <c r="A41" s="8" t="s">
        <v>154</v>
      </c>
      <c r="B41" s="188">
        <v>0</v>
      </c>
      <c r="C41" s="189"/>
      <c r="D41" s="190"/>
      <c r="E41" s="188">
        <v>6</v>
      </c>
      <c r="F41" s="189"/>
      <c r="G41" s="190"/>
      <c r="H41" s="188">
        <v>7</v>
      </c>
      <c r="I41" s="189"/>
      <c r="J41" s="190"/>
      <c r="K41" s="188">
        <v>0</v>
      </c>
      <c r="L41" s="189"/>
      <c r="M41" s="190"/>
    </row>
    <row r="42" spans="1:13" ht="12.75">
      <c r="A42" s="70" t="s">
        <v>47</v>
      </c>
      <c r="B42" s="195">
        <f>SUM(B38:B41)</f>
        <v>29.5</v>
      </c>
      <c r="C42" s="196"/>
      <c r="D42" s="197"/>
      <c r="E42" s="195">
        <f>SUM(E38:E41)</f>
        <v>43.05</v>
      </c>
      <c r="F42" s="196"/>
      <c r="G42" s="197"/>
      <c r="H42" s="195">
        <f>SUM(H38:H41)</f>
        <v>222.57999999999998</v>
      </c>
      <c r="I42" s="196"/>
      <c r="J42" s="197"/>
      <c r="K42" s="195">
        <f>SUM(K38:K41)</f>
        <v>150.9</v>
      </c>
      <c r="L42" s="196"/>
      <c r="M42" s="197"/>
    </row>
    <row r="43" spans="3:12" ht="12.75">
      <c r="C43" s="161"/>
      <c r="D43" s="137"/>
      <c r="F43" s="7"/>
      <c r="I43" s="7"/>
      <c r="L43" s="161"/>
    </row>
    <row r="46" ht="12.75">
      <c r="E46" s="144"/>
    </row>
  </sheetData>
  <sheetProtection/>
  <mergeCells count="72">
    <mergeCell ref="B42:D42"/>
    <mergeCell ref="E42:G42"/>
    <mergeCell ref="H42:J42"/>
    <mergeCell ref="K42:M42"/>
    <mergeCell ref="B41:D41"/>
    <mergeCell ref="E41:G41"/>
    <mergeCell ref="H41:J41"/>
    <mergeCell ref="K41:M41"/>
    <mergeCell ref="B40:D40"/>
    <mergeCell ref="E40:G40"/>
    <mergeCell ref="H40:J40"/>
    <mergeCell ref="K40:M40"/>
    <mergeCell ref="E27:G27"/>
    <mergeCell ref="B39:D39"/>
    <mergeCell ref="E39:G39"/>
    <mergeCell ref="H39:J39"/>
    <mergeCell ref="K39:M39"/>
    <mergeCell ref="B38:D38"/>
    <mergeCell ref="E38:G38"/>
    <mergeCell ref="H38:J38"/>
    <mergeCell ref="K38:M38"/>
    <mergeCell ref="H36:J36"/>
    <mergeCell ref="K36:M36"/>
    <mergeCell ref="E37:G37"/>
    <mergeCell ref="H37:J37"/>
    <mergeCell ref="K37:M37"/>
    <mergeCell ref="A36:A37"/>
    <mergeCell ref="B36:D36"/>
    <mergeCell ref="E36:G36"/>
    <mergeCell ref="H27:J27"/>
    <mergeCell ref="A24:M24"/>
    <mergeCell ref="A25:M25"/>
    <mergeCell ref="K27:M27"/>
    <mergeCell ref="A27:A29"/>
    <mergeCell ref="B22:D22"/>
    <mergeCell ref="E22:G22"/>
    <mergeCell ref="H22:J22"/>
    <mergeCell ref="K22:M22"/>
    <mergeCell ref="B27:D27"/>
    <mergeCell ref="B21:D21"/>
    <mergeCell ref="E21:G21"/>
    <mergeCell ref="H21:J21"/>
    <mergeCell ref="K21:M21"/>
    <mergeCell ref="B20:D20"/>
    <mergeCell ref="E20:G20"/>
    <mergeCell ref="H20:J20"/>
    <mergeCell ref="K20:M20"/>
    <mergeCell ref="B19:D19"/>
    <mergeCell ref="E19:G19"/>
    <mergeCell ref="H19:J19"/>
    <mergeCell ref="K19:M19"/>
    <mergeCell ref="B18:D18"/>
    <mergeCell ref="E18:G18"/>
    <mergeCell ref="H18:J18"/>
    <mergeCell ref="K18:M18"/>
    <mergeCell ref="K16:M16"/>
    <mergeCell ref="E17:G17"/>
    <mergeCell ref="H17:J17"/>
    <mergeCell ref="K17:M17"/>
    <mergeCell ref="A16:A17"/>
    <mergeCell ref="B16:D16"/>
    <mergeCell ref="E16:G16"/>
    <mergeCell ref="H16:J16"/>
    <mergeCell ref="B7:D7"/>
    <mergeCell ref="E7:G7"/>
    <mergeCell ref="H7:J7"/>
    <mergeCell ref="A1:C1"/>
    <mergeCell ref="A2:C2"/>
    <mergeCell ref="A4:M4"/>
    <mergeCell ref="A5:M5"/>
    <mergeCell ref="K7:M7"/>
    <mergeCell ref="A7:A9"/>
  </mergeCells>
  <printOptions horizontalCentered="1"/>
  <pageMargins left="0.7480314960629921" right="0.7480314960629921" top="0.5905511811023623" bottom="0.1968503937007874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6">
      <selection activeCell="H38" sqref="H38"/>
    </sheetView>
  </sheetViews>
  <sheetFormatPr defaultColWidth="9.140625" defaultRowHeight="12.75"/>
  <cols>
    <col min="1" max="1" width="18.28125" style="0" customWidth="1"/>
    <col min="2" max="3" width="12.7109375" style="0" customWidth="1"/>
    <col min="4" max="4" width="13.7109375" style="0" customWidth="1"/>
    <col min="5" max="7" width="7.7109375" style="0" customWidth="1"/>
  </cols>
  <sheetData>
    <row r="1" spans="1:4" ht="12.75">
      <c r="A1" s="18" t="s">
        <v>53</v>
      </c>
      <c r="B1" s="18"/>
      <c r="C1" s="18"/>
      <c r="D1" s="18"/>
    </row>
    <row r="2" spans="1:4" ht="12.75">
      <c r="A2" s="18" t="s">
        <v>17</v>
      </c>
      <c r="B2" s="18"/>
      <c r="C2" s="18"/>
      <c r="D2" s="18"/>
    </row>
    <row r="3" spans="1:4" ht="12.75">
      <c r="A3" s="2"/>
      <c r="B3" s="2"/>
      <c r="C3" s="2"/>
      <c r="D3" s="2"/>
    </row>
    <row r="4" spans="1:4" ht="12.75">
      <c r="A4" s="2"/>
      <c r="B4" s="2"/>
      <c r="C4" s="2"/>
      <c r="D4" s="2"/>
    </row>
    <row r="5" spans="1:4" ht="12.75">
      <c r="A5" s="2"/>
      <c r="B5" s="2"/>
      <c r="C5" s="2"/>
      <c r="D5" s="2"/>
    </row>
    <row r="6" spans="1:7" ht="12.75">
      <c r="A6" s="173" t="s">
        <v>240</v>
      </c>
      <c r="B6" s="173"/>
      <c r="C6" s="173"/>
      <c r="D6" s="173"/>
      <c r="E6" s="173"/>
      <c r="F6" s="173"/>
      <c r="G6" s="173"/>
    </row>
    <row r="7" spans="1:7" ht="12.75">
      <c r="A7" s="198" t="s">
        <v>237</v>
      </c>
      <c r="B7" s="198"/>
      <c r="C7" s="198"/>
      <c r="D7" s="198"/>
      <c r="E7" s="198"/>
      <c r="F7" s="198"/>
      <c r="G7" s="198"/>
    </row>
    <row r="8" spans="1:7" ht="12.75">
      <c r="A8" s="4"/>
      <c r="B8" s="4"/>
      <c r="C8" s="4"/>
      <c r="D8" s="4"/>
      <c r="E8" s="4"/>
      <c r="F8" s="4"/>
      <c r="G8" s="4"/>
    </row>
    <row r="9" spans="1:7" ht="12.75">
      <c r="A9" s="4"/>
      <c r="B9" s="4"/>
      <c r="C9" s="4"/>
      <c r="D9" s="4"/>
      <c r="E9" s="4"/>
      <c r="F9" s="4"/>
      <c r="G9" s="4"/>
    </row>
    <row r="10" spans="1:7" ht="12.75">
      <c r="A10" s="4"/>
      <c r="B10" s="4"/>
      <c r="C10" s="4"/>
      <c r="D10" s="4"/>
      <c r="E10" s="4"/>
      <c r="F10" s="199" t="s">
        <v>160</v>
      </c>
      <c r="G10" s="199"/>
    </row>
    <row r="12" spans="1:7" ht="12.75">
      <c r="A12" s="177" t="s">
        <v>161</v>
      </c>
      <c r="B12" s="185" t="s">
        <v>236</v>
      </c>
      <c r="C12" s="186"/>
      <c r="D12" s="186"/>
      <c r="E12" s="200" t="s">
        <v>163</v>
      </c>
      <c r="F12" s="201"/>
      <c r="G12" s="202"/>
    </row>
    <row r="13" spans="1:7" ht="12.75">
      <c r="A13" s="178"/>
      <c r="B13" s="78" t="s">
        <v>148</v>
      </c>
      <c r="C13" s="78" t="s">
        <v>149</v>
      </c>
      <c r="D13" s="78" t="s">
        <v>119</v>
      </c>
      <c r="E13" s="203"/>
      <c r="F13" s="204"/>
      <c r="G13" s="205"/>
    </row>
    <row r="14" spans="1:7" ht="12.75">
      <c r="A14" s="179"/>
      <c r="B14" s="79" t="s">
        <v>150</v>
      </c>
      <c r="C14" s="79" t="s">
        <v>150</v>
      </c>
      <c r="D14" s="79" t="s">
        <v>150</v>
      </c>
      <c r="E14" s="191" t="s">
        <v>150</v>
      </c>
      <c r="F14" s="186"/>
      <c r="G14" s="187"/>
    </row>
    <row r="15" spans="1:7" ht="12.75">
      <c r="A15" s="80" t="s">
        <v>151</v>
      </c>
      <c r="B15" s="44">
        <f aca="true" t="shared" si="0" ref="B15:E18">B35*3</f>
        <v>0</v>
      </c>
      <c r="C15" s="44">
        <f t="shared" si="0"/>
        <v>0</v>
      </c>
      <c r="D15" s="44">
        <f t="shared" si="0"/>
        <v>0</v>
      </c>
      <c r="E15" s="206">
        <f t="shared" si="0"/>
        <v>0</v>
      </c>
      <c r="F15" s="207"/>
      <c r="G15" s="208"/>
    </row>
    <row r="16" spans="1:7" ht="12.75">
      <c r="A16" s="150" t="s">
        <v>152</v>
      </c>
      <c r="B16" s="151">
        <f>B36*3</f>
        <v>3.99</v>
      </c>
      <c r="C16" s="151">
        <f>C36*3</f>
        <v>2.0100000000000002</v>
      </c>
      <c r="D16" s="151">
        <f>D36*3</f>
        <v>6</v>
      </c>
      <c r="E16" s="209">
        <f>E36*3</f>
        <v>6</v>
      </c>
      <c r="F16" s="210"/>
      <c r="G16" s="211"/>
    </row>
    <row r="17" spans="1:7" ht="12.75">
      <c r="A17" s="81" t="s">
        <v>153</v>
      </c>
      <c r="B17" s="44">
        <f t="shared" si="0"/>
        <v>1.35</v>
      </c>
      <c r="C17" s="44">
        <f t="shared" si="0"/>
        <v>0.8999999999999999</v>
      </c>
      <c r="D17" s="44">
        <f t="shared" si="0"/>
        <v>2.25</v>
      </c>
      <c r="E17" s="206">
        <f t="shared" si="0"/>
        <v>2.25</v>
      </c>
      <c r="F17" s="207"/>
      <c r="G17" s="208"/>
    </row>
    <row r="18" spans="1:7" ht="12.75">
      <c r="A18" s="81" t="s">
        <v>154</v>
      </c>
      <c r="B18" s="44">
        <f t="shared" si="0"/>
        <v>0</v>
      </c>
      <c r="C18" s="44">
        <f t="shared" si="0"/>
        <v>0</v>
      </c>
      <c r="D18" s="44">
        <f t="shared" si="0"/>
        <v>0</v>
      </c>
      <c r="E18" s="206">
        <f t="shared" si="0"/>
        <v>0</v>
      </c>
      <c r="F18" s="207"/>
      <c r="G18" s="208"/>
    </row>
    <row r="19" spans="1:7" ht="12.75">
      <c r="A19" s="82" t="s">
        <v>47</v>
      </c>
      <c r="B19" s="83">
        <f>SUM(B15:B18)</f>
        <v>5.34</v>
      </c>
      <c r="C19" s="83">
        <f>SUM(C15:C18)</f>
        <v>2.91</v>
      </c>
      <c r="D19" s="83">
        <f>SUM(D15:D18)</f>
        <v>8.25</v>
      </c>
      <c r="E19" s="212">
        <f>SUM(E15:E18)</f>
        <v>8.25</v>
      </c>
      <c r="F19" s="213"/>
      <c r="G19" s="214"/>
    </row>
    <row r="20" spans="1:7" ht="12.75">
      <c r="A20" s="84" t="s">
        <v>11</v>
      </c>
      <c r="B20" s="48">
        <f>B19/3</f>
        <v>1.78</v>
      </c>
      <c r="C20" s="48">
        <f>C19/3</f>
        <v>0.9700000000000001</v>
      </c>
      <c r="D20" s="48">
        <f>D19/3</f>
        <v>2.75</v>
      </c>
      <c r="E20" s="215">
        <f>E19/3</f>
        <v>2.75</v>
      </c>
      <c r="F20" s="216"/>
      <c r="G20" s="217"/>
    </row>
    <row r="21" spans="1:7" ht="12.75">
      <c r="A21" s="85"/>
      <c r="B21" s="86"/>
      <c r="C21" s="86"/>
      <c r="D21" s="86"/>
      <c r="E21" s="87"/>
      <c r="F21" s="87"/>
      <c r="G21" s="87"/>
    </row>
    <row r="22" spans="1:7" ht="12.75">
      <c r="A22" s="85"/>
      <c r="B22" s="86"/>
      <c r="C22" s="86"/>
      <c r="D22" s="86"/>
      <c r="E22" s="87"/>
      <c r="F22" s="87"/>
      <c r="G22" s="87"/>
    </row>
    <row r="23" spans="1:7" ht="12.75">
      <c r="A23" s="85"/>
      <c r="B23" s="86"/>
      <c r="C23" s="86"/>
      <c r="D23" s="86"/>
      <c r="E23" s="87"/>
      <c r="F23" s="87"/>
      <c r="G23" s="87"/>
    </row>
    <row r="24" spans="1:7" ht="12.75">
      <c r="A24" s="85"/>
      <c r="B24" s="86"/>
      <c r="C24" s="86"/>
      <c r="D24" s="86"/>
      <c r="E24" s="87"/>
      <c r="F24" s="87"/>
      <c r="G24" s="87"/>
    </row>
    <row r="25" spans="1:4" ht="12.75">
      <c r="A25" s="2"/>
      <c r="B25" s="2"/>
      <c r="C25" s="2"/>
      <c r="D25" s="2"/>
    </row>
    <row r="26" spans="1:7" ht="12.75">
      <c r="A26" s="173" t="s">
        <v>241</v>
      </c>
      <c r="B26" s="173"/>
      <c r="C26" s="173"/>
      <c r="D26" s="173"/>
      <c r="E26" s="173"/>
      <c r="F26" s="173"/>
      <c r="G26" s="173"/>
    </row>
    <row r="27" spans="1:7" ht="12.75">
      <c r="A27" s="198" t="s">
        <v>237</v>
      </c>
      <c r="B27" s="198"/>
      <c r="C27" s="198"/>
      <c r="D27" s="198"/>
      <c r="E27" s="198"/>
      <c r="F27" s="198"/>
      <c r="G27" s="198"/>
    </row>
    <row r="28" spans="1:7" ht="12.75">
      <c r="A28" s="4"/>
      <c r="B28" s="4"/>
      <c r="C28" s="4"/>
      <c r="D28" s="4"/>
      <c r="E28" s="4"/>
      <c r="F28" s="4"/>
      <c r="G28" s="4"/>
    </row>
    <row r="29" spans="1:7" ht="12.75">
      <c r="A29" s="4"/>
      <c r="B29" s="4"/>
      <c r="C29" s="4"/>
      <c r="D29" s="4"/>
      <c r="E29" s="4"/>
      <c r="F29" s="4"/>
      <c r="G29" s="4"/>
    </row>
    <row r="30" spans="1:7" ht="12.75">
      <c r="A30" s="4"/>
      <c r="B30" s="4"/>
      <c r="C30" s="4"/>
      <c r="D30" s="4"/>
      <c r="E30" s="4"/>
      <c r="F30" s="199" t="s">
        <v>164</v>
      </c>
      <c r="G30" s="199"/>
    </row>
    <row r="31" ht="12.75">
      <c r="A31" s="6" t="s">
        <v>107</v>
      </c>
    </row>
    <row r="32" spans="1:7" ht="12.75">
      <c r="A32" s="177" t="s">
        <v>161</v>
      </c>
      <c r="B32" s="182" t="s">
        <v>162</v>
      </c>
      <c r="C32" s="183"/>
      <c r="D32" s="183"/>
      <c r="E32" s="200" t="s">
        <v>163</v>
      </c>
      <c r="F32" s="201"/>
      <c r="G32" s="202"/>
    </row>
    <row r="33" spans="1:7" ht="12.75">
      <c r="A33" s="178"/>
      <c r="B33" s="78" t="s">
        <v>148</v>
      </c>
      <c r="C33" s="78" t="s">
        <v>149</v>
      </c>
      <c r="D33" s="78" t="s">
        <v>119</v>
      </c>
      <c r="E33" s="203"/>
      <c r="F33" s="204"/>
      <c r="G33" s="205"/>
    </row>
    <row r="34" spans="1:7" ht="12.75">
      <c r="A34" s="179"/>
      <c r="B34" s="79" t="s">
        <v>150</v>
      </c>
      <c r="C34" s="79" t="s">
        <v>150</v>
      </c>
      <c r="D34" s="79" t="s">
        <v>150</v>
      </c>
      <c r="E34" s="191" t="s">
        <v>150</v>
      </c>
      <c r="F34" s="186"/>
      <c r="G34" s="187"/>
    </row>
    <row r="35" spans="1:7" ht="12.75">
      <c r="A35" s="80" t="s">
        <v>151</v>
      </c>
      <c r="B35" s="44">
        <v>0</v>
      </c>
      <c r="C35" s="44">
        <v>0</v>
      </c>
      <c r="D35" s="44">
        <v>0</v>
      </c>
      <c r="E35" s="206">
        <v>0</v>
      </c>
      <c r="F35" s="207"/>
      <c r="G35" s="208"/>
    </row>
    <row r="36" spans="1:8" ht="12.75">
      <c r="A36" s="150" t="s">
        <v>152</v>
      </c>
      <c r="B36" s="151">
        <v>1.33</v>
      </c>
      <c r="C36" s="151">
        <v>0.67</v>
      </c>
      <c r="D36" s="151">
        <f>SUM(B36:C36)</f>
        <v>2</v>
      </c>
      <c r="E36" s="209">
        <v>2</v>
      </c>
      <c r="F36" s="210"/>
      <c r="G36" s="211"/>
      <c r="H36" s="7"/>
    </row>
    <row r="37" spans="1:7" ht="12.75">
      <c r="A37" s="81" t="s">
        <v>153</v>
      </c>
      <c r="B37" s="44">
        <v>0.45</v>
      </c>
      <c r="C37" s="44">
        <v>0.3</v>
      </c>
      <c r="D37" s="151">
        <f>SUM(B37:C37)</f>
        <v>0.75</v>
      </c>
      <c r="E37" s="206">
        <v>0.75</v>
      </c>
      <c r="F37" s="207"/>
      <c r="G37" s="208"/>
    </row>
    <row r="38" spans="1:7" ht="12.75">
      <c r="A38" s="81" t="s">
        <v>154</v>
      </c>
      <c r="B38" s="44">
        <v>0</v>
      </c>
      <c r="C38" s="44">
        <v>0</v>
      </c>
      <c r="D38" s="44">
        <v>0</v>
      </c>
      <c r="E38" s="206">
        <v>0</v>
      </c>
      <c r="F38" s="207"/>
      <c r="G38" s="208"/>
    </row>
    <row r="39" spans="1:7" ht="12.75">
      <c r="A39" s="82" t="s">
        <v>47</v>
      </c>
      <c r="B39" s="83">
        <f>SUM(B35:B38)</f>
        <v>1.78</v>
      </c>
      <c r="C39" s="83">
        <f>SUM(C35:C38)</f>
        <v>0.97</v>
      </c>
      <c r="D39" s="83">
        <f>SUM(D35:D38)</f>
        <v>2.75</v>
      </c>
      <c r="E39" s="212">
        <f>SUM(E35:E38)</f>
        <v>2.75</v>
      </c>
      <c r="F39" s="213"/>
      <c r="G39" s="214"/>
    </row>
  </sheetData>
  <sheetProtection/>
  <mergeCells count="25">
    <mergeCell ref="A26:G26"/>
    <mergeCell ref="A27:G27"/>
    <mergeCell ref="E39:G39"/>
    <mergeCell ref="E35:G35"/>
    <mergeCell ref="E36:G36"/>
    <mergeCell ref="E37:G37"/>
    <mergeCell ref="E38:G38"/>
    <mergeCell ref="F30:G30"/>
    <mergeCell ref="E15:G15"/>
    <mergeCell ref="E16:G16"/>
    <mergeCell ref="E17:G17"/>
    <mergeCell ref="E18:G18"/>
    <mergeCell ref="A32:A34"/>
    <mergeCell ref="B32:D32"/>
    <mergeCell ref="E32:G33"/>
    <mergeCell ref="E34:G34"/>
    <mergeCell ref="E19:G19"/>
    <mergeCell ref="E20:G20"/>
    <mergeCell ref="A6:G6"/>
    <mergeCell ref="A7:G7"/>
    <mergeCell ref="F10:G10"/>
    <mergeCell ref="A12:A14"/>
    <mergeCell ref="B12:D12"/>
    <mergeCell ref="E14:G14"/>
    <mergeCell ref="E12:G13"/>
  </mergeCells>
  <printOptions horizontalCentered="1"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4"/>
  <sheetViews>
    <sheetView zoomScalePageLayoutView="0" workbookViewId="0" topLeftCell="A19">
      <selection activeCell="D215" sqref="D215"/>
    </sheetView>
  </sheetViews>
  <sheetFormatPr defaultColWidth="9.140625" defaultRowHeight="12.75"/>
  <cols>
    <col min="1" max="5" width="15.7109375" style="0" customWidth="1"/>
  </cols>
  <sheetData>
    <row r="1" spans="1:2" ht="12.75">
      <c r="A1" s="172" t="s">
        <v>16</v>
      </c>
      <c r="B1" s="172"/>
    </row>
    <row r="2" spans="1:2" ht="12.75">
      <c r="A2" s="172" t="s">
        <v>17</v>
      </c>
      <c r="B2" s="172"/>
    </row>
    <row r="3" spans="1:2" ht="12.75">
      <c r="A3" s="2" t="s">
        <v>210</v>
      </c>
      <c r="B3" s="2"/>
    </row>
    <row r="4" spans="1:7" ht="12.75">
      <c r="A4" s="173" t="s">
        <v>225</v>
      </c>
      <c r="B4" s="173"/>
      <c r="C4" s="173"/>
      <c r="D4" s="173"/>
      <c r="E4" s="173"/>
      <c r="F4" s="3"/>
      <c r="G4" s="3"/>
    </row>
    <row r="5" spans="1:5" ht="12.75">
      <c r="A5" s="173" t="s">
        <v>242</v>
      </c>
      <c r="B5" s="173"/>
      <c r="C5" s="173"/>
      <c r="D5" s="173"/>
      <c r="E5" s="173"/>
    </row>
    <row r="6" spans="1:5" ht="12.75">
      <c r="A6" s="173" t="s">
        <v>51</v>
      </c>
      <c r="B6" s="173"/>
      <c r="C6" s="173"/>
      <c r="D6" s="173"/>
      <c r="E6" s="173"/>
    </row>
    <row r="7" spans="1:5" ht="12.75">
      <c r="A7" s="4"/>
      <c r="B7" s="4"/>
      <c r="C7" s="4"/>
      <c r="D7" s="4"/>
      <c r="E7" s="4"/>
    </row>
    <row r="8" ht="12.75">
      <c r="E8" s="5" t="s">
        <v>211</v>
      </c>
    </row>
    <row r="10" spans="1:5" ht="12.75">
      <c r="A10" s="200" t="s">
        <v>0</v>
      </c>
      <c r="B10" s="220"/>
      <c r="C10" s="223" t="s">
        <v>15</v>
      </c>
      <c r="D10" s="223"/>
      <c r="E10" s="223"/>
    </row>
    <row r="11" spans="1:5" ht="12.75" customHeight="1">
      <c r="A11" s="221"/>
      <c r="B11" s="222"/>
      <c r="C11" s="19" t="s">
        <v>12</v>
      </c>
      <c r="D11" s="19" t="s">
        <v>13</v>
      </c>
      <c r="E11" s="19" t="s">
        <v>14</v>
      </c>
    </row>
    <row r="12" spans="1:5" ht="10.5" customHeight="1">
      <c r="A12" s="224">
        <v>1</v>
      </c>
      <c r="B12" s="224"/>
      <c r="C12" s="36">
        <v>2</v>
      </c>
      <c r="D12" s="36">
        <v>3</v>
      </c>
      <c r="E12" s="36">
        <v>4</v>
      </c>
    </row>
    <row r="13" spans="1:5" ht="12.75" customHeight="1">
      <c r="A13" s="219" t="s">
        <v>1</v>
      </c>
      <c r="B13" s="219"/>
      <c r="C13" s="32">
        <f aca="true" t="shared" si="0" ref="C13:D15">C35*3</f>
        <v>84087</v>
      </c>
      <c r="D13" s="32">
        <f t="shared" si="0"/>
        <v>51267</v>
      </c>
      <c r="E13" s="32">
        <f>SUM(C13:D13)</f>
        <v>135354</v>
      </c>
    </row>
    <row r="14" spans="1:5" ht="12.75" customHeight="1">
      <c r="A14" s="219" t="s">
        <v>2</v>
      </c>
      <c r="B14" s="219"/>
      <c r="C14" s="32">
        <f t="shared" si="0"/>
        <v>12300</v>
      </c>
      <c r="D14" s="32">
        <f t="shared" si="0"/>
        <v>2400</v>
      </c>
      <c r="E14" s="32">
        <f>SUM(C14:D14)</f>
        <v>14700</v>
      </c>
    </row>
    <row r="15" spans="1:5" ht="12.75" customHeight="1">
      <c r="A15" s="219" t="s">
        <v>3</v>
      </c>
      <c r="B15" s="219"/>
      <c r="C15" s="32">
        <f t="shared" si="0"/>
        <v>5400</v>
      </c>
      <c r="D15" s="32">
        <f t="shared" si="0"/>
        <v>600</v>
      </c>
      <c r="E15" s="32">
        <f>SUM(C15:D15)</f>
        <v>6000</v>
      </c>
    </row>
    <row r="16" spans="1:5" ht="12.75" customHeight="1">
      <c r="A16" s="218" t="s">
        <v>4</v>
      </c>
      <c r="B16" s="218"/>
      <c r="C16" s="33">
        <f>SUM(C13:C15)</f>
        <v>101787</v>
      </c>
      <c r="D16" s="33">
        <f>SUM(D13:D15)</f>
        <v>54267</v>
      </c>
      <c r="E16" s="33">
        <f>SUM(E13:E15)</f>
        <v>156054</v>
      </c>
    </row>
    <row r="17" spans="1:5" ht="12.75" customHeight="1">
      <c r="A17" s="219" t="s">
        <v>5</v>
      </c>
      <c r="B17" s="219"/>
      <c r="C17" s="34">
        <f>C39*3</f>
        <v>92970</v>
      </c>
      <c r="D17" s="34">
        <f>D39*3</f>
        <v>41400</v>
      </c>
      <c r="E17" s="32">
        <f>SUM(C17:D17)</f>
        <v>134370</v>
      </c>
    </row>
    <row r="18" spans="1:5" ht="12.75" customHeight="1">
      <c r="A18" s="219" t="s">
        <v>6</v>
      </c>
      <c r="B18" s="219"/>
      <c r="C18" s="34">
        <f aca="true" t="shared" si="1" ref="C18:D20">C40*3</f>
        <v>21900</v>
      </c>
      <c r="D18" s="34">
        <f t="shared" si="1"/>
        <v>3600</v>
      </c>
      <c r="E18" s="32">
        <f>SUM(C18:D18)</f>
        <v>25500</v>
      </c>
    </row>
    <row r="19" spans="1:5" ht="12.75" customHeight="1">
      <c r="A19" s="219" t="s">
        <v>7</v>
      </c>
      <c r="B19" s="219"/>
      <c r="C19" s="34">
        <f t="shared" si="1"/>
        <v>1560</v>
      </c>
      <c r="D19" s="34">
        <f t="shared" si="1"/>
        <v>600</v>
      </c>
      <c r="E19" s="32">
        <f>SUM(C19:D19)</f>
        <v>2160</v>
      </c>
    </row>
    <row r="20" spans="1:5" ht="12.75" customHeight="1">
      <c r="A20" s="219" t="s">
        <v>8</v>
      </c>
      <c r="B20" s="219"/>
      <c r="C20" s="34">
        <f t="shared" si="1"/>
        <v>4182</v>
      </c>
      <c r="D20" s="34">
        <f t="shared" si="1"/>
        <v>1800</v>
      </c>
      <c r="E20" s="32">
        <f>SUM(C20:D20)</f>
        <v>5982</v>
      </c>
    </row>
    <row r="21" spans="1:5" ht="12.75" customHeight="1">
      <c r="A21" s="218" t="s">
        <v>9</v>
      </c>
      <c r="B21" s="218"/>
      <c r="C21" s="33">
        <f>SUM(C17:C20)</f>
        <v>120612</v>
      </c>
      <c r="D21" s="33">
        <f>SUM(D17:D20)</f>
        <v>47400</v>
      </c>
      <c r="E21" s="33">
        <f>SUM(E17:E20)</f>
        <v>168012</v>
      </c>
    </row>
    <row r="22" spans="1:5" ht="12.75" customHeight="1">
      <c r="A22" s="225" t="s">
        <v>10</v>
      </c>
      <c r="B22" s="225"/>
      <c r="C22" s="35">
        <f>C16+C21</f>
        <v>222399</v>
      </c>
      <c r="D22" s="35">
        <f>D16+D21</f>
        <v>101667</v>
      </c>
      <c r="E22" s="35">
        <f>E16+E21</f>
        <v>324066</v>
      </c>
    </row>
    <row r="23" ht="12.75">
      <c r="A23" s="7" t="s">
        <v>52</v>
      </c>
    </row>
    <row r="24" ht="12.75">
      <c r="A24" s="7"/>
    </row>
    <row r="25" ht="12.75">
      <c r="A25" s="7"/>
    </row>
    <row r="26" spans="1:5" ht="12.75">
      <c r="A26" s="173" t="s">
        <v>226</v>
      </c>
      <c r="B26" s="173"/>
      <c r="C26" s="173"/>
      <c r="D26" s="173"/>
      <c r="E26" s="173"/>
    </row>
    <row r="27" spans="1:5" ht="12.75">
      <c r="A27" s="173" t="s">
        <v>242</v>
      </c>
      <c r="B27" s="173"/>
      <c r="C27" s="173"/>
      <c r="D27" s="173"/>
      <c r="E27" s="173"/>
    </row>
    <row r="28" spans="1:5" ht="12.75">
      <c r="A28" s="173" t="s">
        <v>51</v>
      </c>
      <c r="B28" s="173"/>
      <c r="C28" s="173"/>
      <c r="D28" s="173"/>
      <c r="E28" s="173"/>
    </row>
    <row r="29" spans="1:5" ht="12.75">
      <c r="A29" s="4"/>
      <c r="B29" s="4"/>
      <c r="C29" s="4"/>
      <c r="D29" s="4"/>
      <c r="E29" s="4"/>
    </row>
    <row r="30" ht="12.75">
      <c r="E30" s="5" t="s">
        <v>212</v>
      </c>
    </row>
    <row r="31" ht="12.75">
      <c r="A31" s="6" t="s">
        <v>107</v>
      </c>
    </row>
    <row r="32" spans="1:5" ht="12.75">
      <c r="A32" s="200" t="s">
        <v>0</v>
      </c>
      <c r="B32" s="220"/>
      <c r="C32" s="223" t="s">
        <v>15</v>
      </c>
      <c r="D32" s="223"/>
      <c r="E32" s="223"/>
    </row>
    <row r="33" spans="1:5" ht="12.75">
      <c r="A33" s="221"/>
      <c r="B33" s="222"/>
      <c r="C33" s="19" t="s">
        <v>12</v>
      </c>
      <c r="D33" s="19" t="s">
        <v>13</v>
      </c>
      <c r="E33" s="19" t="s">
        <v>14</v>
      </c>
    </row>
    <row r="34" spans="1:5" ht="12.75">
      <c r="A34" s="224">
        <v>1</v>
      </c>
      <c r="B34" s="224"/>
      <c r="C34" s="36">
        <v>2</v>
      </c>
      <c r="D34" s="36">
        <v>3</v>
      </c>
      <c r="E34" s="36">
        <v>4</v>
      </c>
    </row>
    <row r="35" spans="1:5" ht="12.75">
      <c r="A35" s="219" t="s">
        <v>1</v>
      </c>
      <c r="B35" s="219"/>
      <c r="C35" s="32">
        <v>28029</v>
      </c>
      <c r="D35" s="32">
        <v>17089</v>
      </c>
      <c r="E35" s="32">
        <f>SUM(C35:D35)</f>
        <v>45118</v>
      </c>
    </row>
    <row r="36" spans="1:5" ht="12.75">
      <c r="A36" s="219" t="s">
        <v>2</v>
      </c>
      <c r="B36" s="219"/>
      <c r="C36" s="32">
        <v>4100</v>
      </c>
      <c r="D36" s="32">
        <v>800</v>
      </c>
      <c r="E36" s="32">
        <f>SUM(C36:D36)</f>
        <v>4900</v>
      </c>
    </row>
    <row r="37" spans="1:5" ht="12.75">
      <c r="A37" s="219" t="s">
        <v>3</v>
      </c>
      <c r="B37" s="219"/>
      <c r="C37" s="32">
        <v>1800</v>
      </c>
      <c r="D37" s="32">
        <v>200</v>
      </c>
      <c r="E37" s="32">
        <f>SUM(C37:D37)</f>
        <v>2000</v>
      </c>
    </row>
    <row r="38" spans="1:5" ht="12.75">
      <c r="A38" s="218" t="s">
        <v>4</v>
      </c>
      <c r="B38" s="218"/>
      <c r="C38" s="33">
        <f>SUM(C35:C37)</f>
        <v>33929</v>
      </c>
      <c r="D38" s="33">
        <f>SUM(D35:D37)</f>
        <v>18089</v>
      </c>
      <c r="E38" s="33">
        <f>SUM(E35:E37)</f>
        <v>52018</v>
      </c>
    </row>
    <row r="39" spans="1:5" ht="12.75">
      <c r="A39" s="219" t="s">
        <v>5</v>
      </c>
      <c r="B39" s="219"/>
      <c r="C39" s="34">
        <v>30990</v>
      </c>
      <c r="D39" s="34">
        <v>13800</v>
      </c>
      <c r="E39" s="32">
        <f>SUM(C39:D39)</f>
        <v>44790</v>
      </c>
    </row>
    <row r="40" spans="1:5" ht="12.75">
      <c r="A40" s="219" t="s">
        <v>6</v>
      </c>
      <c r="B40" s="219"/>
      <c r="C40" s="34">
        <v>7300</v>
      </c>
      <c r="D40" s="34">
        <v>1200</v>
      </c>
      <c r="E40" s="32">
        <f>SUM(C40:D40)</f>
        <v>8500</v>
      </c>
    </row>
    <row r="41" spans="1:5" ht="12.75">
      <c r="A41" s="219" t="s">
        <v>7</v>
      </c>
      <c r="B41" s="219"/>
      <c r="C41" s="34">
        <v>520</v>
      </c>
      <c r="D41" s="34">
        <v>200</v>
      </c>
      <c r="E41" s="32">
        <f>SUM(C41:D41)</f>
        <v>720</v>
      </c>
    </row>
    <row r="42" spans="1:5" ht="12.75">
      <c r="A42" s="219" t="s">
        <v>8</v>
      </c>
      <c r="B42" s="219"/>
      <c r="C42" s="34">
        <v>1394</v>
      </c>
      <c r="D42" s="34">
        <v>600</v>
      </c>
      <c r="E42" s="32">
        <f>SUM(C42:D42)</f>
        <v>1994</v>
      </c>
    </row>
    <row r="43" spans="1:5" ht="12.75">
      <c r="A43" s="218" t="s">
        <v>9</v>
      </c>
      <c r="B43" s="218"/>
      <c r="C43" s="33">
        <f>SUM(C39:C42)</f>
        <v>40204</v>
      </c>
      <c r="D43" s="33">
        <f>SUM(D39:D42)</f>
        <v>15800</v>
      </c>
      <c r="E43" s="33">
        <f>SUM(E39:E42)</f>
        <v>56004</v>
      </c>
    </row>
    <row r="44" spans="1:5" ht="12.75">
      <c r="A44" s="225" t="s">
        <v>10</v>
      </c>
      <c r="B44" s="225"/>
      <c r="C44" s="35">
        <f>C38+C43</f>
        <v>74133</v>
      </c>
      <c r="D44" s="35">
        <f>D38+D43</f>
        <v>33889</v>
      </c>
      <c r="E44" s="35">
        <f>E38+E43</f>
        <v>108022</v>
      </c>
    </row>
    <row r="45" ht="12.75">
      <c r="A45" s="7" t="s">
        <v>52</v>
      </c>
    </row>
    <row r="58" spans="1:2" ht="12.75">
      <c r="A58" s="172" t="s">
        <v>16</v>
      </c>
      <c r="B58" s="172"/>
    </row>
    <row r="59" spans="1:2" ht="12.75">
      <c r="A59" s="172" t="s">
        <v>17</v>
      </c>
      <c r="B59" s="172"/>
    </row>
    <row r="60" spans="1:5" ht="12.75">
      <c r="A60" s="160" t="s">
        <v>213</v>
      </c>
      <c r="B60" s="160"/>
      <c r="C60" s="149"/>
      <c r="D60" s="149"/>
      <c r="E60" s="149"/>
    </row>
    <row r="61" spans="1:5" ht="12.75">
      <c r="A61" s="148"/>
      <c r="B61" s="148"/>
      <c r="C61" s="149"/>
      <c r="D61" s="149"/>
      <c r="E61" s="149"/>
    </row>
    <row r="62" spans="1:5" ht="12.75">
      <c r="A62" s="226" t="s">
        <v>225</v>
      </c>
      <c r="B62" s="226"/>
      <c r="C62" s="226"/>
      <c r="D62" s="226"/>
      <c r="E62" s="226"/>
    </row>
    <row r="63" spans="1:5" ht="12.75">
      <c r="A63" s="226" t="s">
        <v>242</v>
      </c>
      <c r="B63" s="226"/>
      <c r="C63" s="226"/>
      <c r="D63" s="226"/>
      <c r="E63" s="226"/>
    </row>
    <row r="64" spans="1:5" ht="12.75">
      <c r="A64" s="173" t="s">
        <v>51</v>
      </c>
      <c r="B64" s="173"/>
      <c r="C64" s="173"/>
      <c r="D64" s="173"/>
      <c r="E64" s="173"/>
    </row>
    <row r="65" spans="1:5" ht="12.75">
      <c r="A65" s="4"/>
      <c r="B65" s="4"/>
      <c r="C65" s="18"/>
      <c r="D65" s="18"/>
      <c r="E65" s="4"/>
    </row>
    <row r="66" spans="3:5" ht="12.75">
      <c r="C66" s="18"/>
      <c r="D66" s="18"/>
      <c r="E66" s="5" t="s">
        <v>214</v>
      </c>
    </row>
    <row r="67" spans="3:5" ht="12.75">
      <c r="C67" s="102"/>
      <c r="D67" s="102"/>
      <c r="E67" s="141"/>
    </row>
    <row r="68" spans="1:5" ht="12.75">
      <c r="A68" s="200" t="s">
        <v>0</v>
      </c>
      <c r="B68" s="220"/>
      <c r="C68" s="223" t="s">
        <v>15</v>
      </c>
      <c r="D68" s="223"/>
      <c r="E68" s="223"/>
    </row>
    <row r="69" spans="1:5" ht="12.75">
      <c r="A69" s="221"/>
      <c r="B69" s="222"/>
      <c r="C69" s="19" t="s">
        <v>12</v>
      </c>
      <c r="D69" s="19" t="s">
        <v>13</v>
      </c>
      <c r="E69" s="19" t="s">
        <v>14</v>
      </c>
    </row>
    <row r="70" spans="1:6" ht="12.75">
      <c r="A70" s="224">
        <v>1</v>
      </c>
      <c r="B70" s="224"/>
      <c r="C70" s="36">
        <v>2</v>
      </c>
      <c r="D70" s="36">
        <v>3</v>
      </c>
      <c r="E70" s="36">
        <v>4</v>
      </c>
      <c r="F70" s="137"/>
    </row>
    <row r="71" spans="1:5" ht="12.75">
      <c r="A71" s="219" t="s">
        <v>1</v>
      </c>
      <c r="B71" s="219"/>
      <c r="C71" s="32">
        <f>C93*3</f>
        <v>2883</v>
      </c>
      <c r="D71" s="32">
        <f aca="true" t="shared" si="2" ref="C71:D73">D93*3</f>
        <v>2256</v>
      </c>
      <c r="E71" s="32">
        <f>SUM(C71:D71)</f>
        <v>5139</v>
      </c>
    </row>
    <row r="72" spans="1:5" ht="12.75">
      <c r="A72" s="219" t="s">
        <v>2</v>
      </c>
      <c r="B72" s="219"/>
      <c r="C72" s="32">
        <f t="shared" si="2"/>
        <v>11001</v>
      </c>
      <c r="D72" s="32">
        <f t="shared" si="2"/>
        <v>4599</v>
      </c>
      <c r="E72" s="32">
        <f>SUM(C72:D72)</f>
        <v>15600</v>
      </c>
    </row>
    <row r="73" spans="1:5" ht="12.75">
      <c r="A73" s="219" t="s">
        <v>3</v>
      </c>
      <c r="B73" s="219"/>
      <c r="C73" s="32">
        <f t="shared" si="2"/>
        <v>40371</v>
      </c>
      <c r="D73" s="32">
        <f t="shared" si="2"/>
        <v>0</v>
      </c>
      <c r="E73" s="32">
        <f>SUM(C73:D73)</f>
        <v>40371</v>
      </c>
    </row>
    <row r="74" spans="1:5" ht="12.75">
      <c r="A74" s="218" t="s">
        <v>4</v>
      </c>
      <c r="B74" s="218"/>
      <c r="C74" s="33">
        <f>SUM(C71:C73)</f>
        <v>54255</v>
      </c>
      <c r="D74" s="33">
        <f>SUM(D71:D73)</f>
        <v>6855</v>
      </c>
      <c r="E74" s="33">
        <f>SUM(E71:E73)</f>
        <v>61110</v>
      </c>
    </row>
    <row r="75" spans="1:5" ht="12.75">
      <c r="A75" s="219" t="s">
        <v>5</v>
      </c>
      <c r="B75" s="219"/>
      <c r="C75" s="34">
        <f>C97*3</f>
        <v>94806</v>
      </c>
      <c r="D75" s="34">
        <f>D97*3</f>
        <v>24849</v>
      </c>
      <c r="E75" s="32">
        <f>SUM(C75:D75)</f>
        <v>119655</v>
      </c>
    </row>
    <row r="76" spans="1:5" ht="12.75">
      <c r="A76" s="219" t="s">
        <v>6</v>
      </c>
      <c r="B76" s="219"/>
      <c r="C76" s="34">
        <f aca="true" t="shared" si="3" ref="C76:D78">C98*3</f>
        <v>24843</v>
      </c>
      <c r="D76" s="34">
        <f t="shared" si="3"/>
        <v>13404</v>
      </c>
      <c r="E76" s="32">
        <f>SUM(C76:D76)</f>
        <v>38247</v>
      </c>
    </row>
    <row r="77" spans="1:5" ht="12.75">
      <c r="A77" s="219" t="s">
        <v>7</v>
      </c>
      <c r="B77" s="219"/>
      <c r="C77" s="34">
        <f t="shared" si="3"/>
        <v>648</v>
      </c>
      <c r="D77" s="34">
        <f t="shared" si="3"/>
        <v>354</v>
      </c>
      <c r="E77" s="32">
        <f>SUM(C77:D77)</f>
        <v>1002</v>
      </c>
    </row>
    <row r="78" spans="1:5" ht="12.75">
      <c r="A78" s="219" t="s">
        <v>8</v>
      </c>
      <c r="B78" s="219"/>
      <c r="C78" s="34">
        <f t="shared" si="3"/>
        <v>3321</v>
      </c>
      <c r="D78" s="34">
        <f t="shared" si="3"/>
        <v>2223</v>
      </c>
      <c r="E78" s="32">
        <f>SUM(C78:D78)</f>
        <v>5544</v>
      </c>
    </row>
    <row r="79" spans="1:5" ht="12.75">
      <c r="A79" s="218" t="s">
        <v>9</v>
      </c>
      <c r="B79" s="218"/>
      <c r="C79" s="33">
        <f>SUM(C75:C78)</f>
        <v>123618</v>
      </c>
      <c r="D79" s="33">
        <f>SUM(D75:D78)</f>
        <v>40830</v>
      </c>
      <c r="E79" s="33">
        <f>SUM(E75:E78)</f>
        <v>164448</v>
      </c>
    </row>
    <row r="80" spans="1:5" ht="12.75">
      <c r="A80" s="225" t="s">
        <v>10</v>
      </c>
      <c r="B80" s="225"/>
      <c r="C80" s="35">
        <f>C74+C79</f>
        <v>177873</v>
      </c>
      <c r="D80" s="35">
        <f>D74+D79</f>
        <v>47685</v>
      </c>
      <c r="E80" s="35">
        <f>E74+E79</f>
        <v>225558</v>
      </c>
    </row>
    <row r="81" ht="12.75">
      <c r="A81" s="7" t="s">
        <v>52</v>
      </c>
    </row>
    <row r="82" ht="12.75">
      <c r="A82" s="7"/>
    </row>
    <row r="83" ht="12.75">
      <c r="A83" s="7"/>
    </row>
    <row r="84" spans="1:5" ht="12.75">
      <c r="A84" s="173" t="s">
        <v>226</v>
      </c>
      <c r="B84" s="173"/>
      <c r="C84" s="173"/>
      <c r="D84" s="173"/>
      <c r="E84" s="173"/>
    </row>
    <row r="85" spans="1:5" ht="12.75">
      <c r="A85" s="173" t="s">
        <v>242</v>
      </c>
      <c r="B85" s="173"/>
      <c r="C85" s="173"/>
      <c r="D85" s="173"/>
      <c r="E85" s="173"/>
    </row>
    <row r="86" spans="1:5" ht="12.75">
      <c r="A86" s="173" t="s">
        <v>51</v>
      </c>
      <c r="B86" s="173"/>
      <c r="C86" s="173"/>
      <c r="D86" s="173"/>
      <c r="E86" s="173"/>
    </row>
    <row r="87" spans="1:5" ht="12.75">
      <c r="A87" s="4"/>
      <c r="B87" s="4"/>
      <c r="C87" s="4"/>
      <c r="D87" s="4"/>
      <c r="E87" s="4"/>
    </row>
    <row r="88" ht="12.75">
      <c r="E88" s="5" t="s">
        <v>215</v>
      </c>
    </row>
    <row r="89" spans="1:5" ht="12.75">
      <c r="A89" s="6" t="s">
        <v>107</v>
      </c>
      <c r="C89" s="159"/>
      <c r="D89" s="159"/>
      <c r="E89" s="159"/>
    </row>
    <row r="90" spans="1:5" ht="12.75">
      <c r="A90" s="200" t="s">
        <v>0</v>
      </c>
      <c r="B90" s="220"/>
      <c r="C90" s="223" t="s">
        <v>15</v>
      </c>
      <c r="D90" s="223"/>
      <c r="E90" s="223"/>
    </row>
    <row r="91" spans="1:5" ht="12.75">
      <c r="A91" s="221"/>
      <c r="B91" s="222"/>
      <c r="C91" s="19" t="s">
        <v>12</v>
      </c>
      <c r="D91" s="19" t="s">
        <v>13</v>
      </c>
      <c r="E91" s="19" t="s">
        <v>14</v>
      </c>
    </row>
    <row r="92" spans="1:5" ht="12.75">
      <c r="A92" s="224">
        <v>1</v>
      </c>
      <c r="B92" s="224"/>
      <c r="C92" s="36">
        <v>2</v>
      </c>
      <c r="D92" s="36">
        <v>3</v>
      </c>
      <c r="E92" s="36">
        <v>4</v>
      </c>
    </row>
    <row r="93" spans="1:5" ht="12.75">
      <c r="A93" s="219" t="s">
        <v>1</v>
      </c>
      <c r="B93" s="219"/>
      <c r="C93" s="32">
        <v>961</v>
      </c>
      <c r="D93" s="32">
        <v>752</v>
      </c>
      <c r="E93" s="32">
        <f>SUM(C93:D93)</f>
        <v>1713</v>
      </c>
    </row>
    <row r="94" spans="1:5" ht="12.75">
      <c r="A94" s="219" t="s">
        <v>2</v>
      </c>
      <c r="B94" s="219"/>
      <c r="C94" s="32">
        <v>3667</v>
      </c>
      <c r="D94" s="32">
        <v>1533</v>
      </c>
      <c r="E94" s="32">
        <f>SUM(C94:D94)</f>
        <v>5200</v>
      </c>
    </row>
    <row r="95" spans="1:5" ht="12.75">
      <c r="A95" s="219" t="s">
        <v>3</v>
      </c>
      <c r="B95" s="219"/>
      <c r="C95" s="32">
        <v>13457</v>
      </c>
      <c r="D95" s="32">
        <v>0</v>
      </c>
      <c r="E95" s="32">
        <f>SUM(C95:D95)</f>
        <v>13457</v>
      </c>
    </row>
    <row r="96" spans="1:5" ht="12.75">
      <c r="A96" s="218" t="s">
        <v>4</v>
      </c>
      <c r="B96" s="218"/>
      <c r="C96" s="33">
        <f>SUM(C93:C95)</f>
        <v>18085</v>
      </c>
      <c r="D96" s="33">
        <f>SUM(D93:D95)</f>
        <v>2285</v>
      </c>
      <c r="E96" s="33">
        <f>SUM(E93:E95)</f>
        <v>20370</v>
      </c>
    </row>
    <row r="97" spans="1:5" ht="12.75">
      <c r="A97" s="219" t="s">
        <v>5</v>
      </c>
      <c r="B97" s="219"/>
      <c r="C97" s="34">
        <v>31602</v>
      </c>
      <c r="D97" s="34">
        <v>8283</v>
      </c>
      <c r="E97" s="32">
        <f>SUM(C97:D97)</f>
        <v>39885</v>
      </c>
    </row>
    <row r="98" spans="1:5" ht="12.75">
      <c r="A98" s="219" t="s">
        <v>6</v>
      </c>
      <c r="B98" s="219"/>
      <c r="C98" s="34">
        <v>8281</v>
      </c>
      <c r="D98" s="34">
        <v>4468</v>
      </c>
      <c r="E98" s="32">
        <f>SUM(C98:D98)</f>
        <v>12749</v>
      </c>
    </row>
    <row r="99" spans="1:5" ht="12.75">
      <c r="A99" s="219" t="s">
        <v>7</v>
      </c>
      <c r="B99" s="219"/>
      <c r="C99" s="34">
        <v>216</v>
      </c>
      <c r="D99" s="34">
        <v>118</v>
      </c>
      <c r="E99" s="32">
        <f>SUM(C99:D99)</f>
        <v>334</v>
      </c>
    </row>
    <row r="100" spans="1:5" ht="12.75">
      <c r="A100" s="219" t="s">
        <v>8</v>
      </c>
      <c r="B100" s="219"/>
      <c r="C100" s="34">
        <v>1107</v>
      </c>
      <c r="D100" s="34">
        <v>741</v>
      </c>
      <c r="E100" s="32">
        <f>SUM(C100:D100)</f>
        <v>1848</v>
      </c>
    </row>
    <row r="101" spans="1:5" ht="12.75">
      <c r="A101" s="218" t="s">
        <v>9</v>
      </c>
      <c r="B101" s="218"/>
      <c r="C101" s="33">
        <f>SUM(C97:C100)</f>
        <v>41206</v>
      </c>
      <c r="D101" s="33">
        <f>SUM(D97:D100)</f>
        <v>13610</v>
      </c>
      <c r="E101" s="33">
        <f>SUM(E97:E100)</f>
        <v>54816</v>
      </c>
    </row>
    <row r="102" spans="1:5" ht="12.75">
      <c r="A102" s="225" t="s">
        <v>10</v>
      </c>
      <c r="B102" s="225"/>
      <c r="C102" s="35">
        <f>C96+C101</f>
        <v>59291</v>
      </c>
      <c r="D102" s="35">
        <f>D96+D101</f>
        <v>15895</v>
      </c>
      <c r="E102" s="35">
        <f>E96+E101</f>
        <v>75186</v>
      </c>
    </row>
    <row r="103" ht="12.75">
      <c r="A103" s="152" t="s">
        <v>52</v>
      </c>
    </row>
    <row r="115" spans="1:2" ht="12.75">
      <c r="A115" s="172" t="s">
        <v>16</v>
      </c>
      <c r="B115" s="172"/>
    </row>
    <row r="116" spans="1:2" ht="12.75">
      <c r="A116" s="172" t="s">
        <v>17</v>
      </c>
      <c r="B116" s="172"/>
    </row>
    <row r="117" spans="1:2" ht="12.75">
      <c r="A117" s="2" t="s">
        <v>216</v>
      </c>
      <c r="B117" s="2"/>
    </row>
    <row r="118" spans="1:2" ht="12.75">
      <c r="A118" s="2"/>
      <c r="B118" s="2"/>
    </row>
    <row r="119" spans="1:5" ht="12.75">
      <c r="A119" s="173" t="s">
        <v>225</v>
      </c>
      <c r="B119" s="173"/>
      <c r="C119" s="173"/>
      <c r="D119" s="173"/>
      <c r="E119" s="173"/>
    </row>
    <row r="120" spans="1:5" ht="12.75">
      <c r="A120" s="173" t="s">
        <v>242</v>
      </c>
      <c r="B120" s="173"/>
      <c r="C120" s="173"/>
      <c r="D120" s="173"/>
      <c r="E120" s="173"/>
    </row>
    <row r="121" spans="1:5" ht="12.75">
      <c r="A121" s="173" t="s">
        <v>51</v>
      </c>
      <c r="B121" s="173"/>
      <c r="C121" s="173"/>
      <c r="D121" s="173"/>
      <c r="E121" s="173"/>
    </row>
    <row r="122" spans="1:5" ht="12.75">
      <c r="A122" s="4"/>
      <c r="B122" s="4"/>
      <c r="C122" s="4"/>
      <c r="D122" s="4"/>
      <c r="E122" s="4"/>
    </row>
    <row r="123" ht="12.75">
      <c r="E123" s="5" t="s">
        <v>217</v>
      </c>
    </row>
    <row r="125" spans="1:5" ht="12.75">
      <c r="A125" s="200" t="s">
        <v>0</v>
      </c>
      <c r="B125" s="220"/>
      <c r="C125" s="223" t="s">
        <v>15</v>
      </c>
      <c r="D125" s="223"/>
      <c r="E125" s="223"/>
    </row>
    <row r="126" spans="1:5" ht="12.75">
      <c r="A126" s="221"/>
      <c r="B126" s="222"/>
      <c r="C126" s="19" t="s">
        <v>12</v>
      </c>
      <c r="D126" s="19" t="s">
        <v>13</v>
      </c>
      <c r="E126" s="19" t="s">
        <v>14</v>
      </c>
    </row>
    <row r="127" spans="1:5" ht="12.75">
      <c r="A127" s="224">
        <v>1</v>
      </c>
      <c r="B127" s="224"/>
      <c r="C127" s="36">
        <v>2</v>
      </c>
      <c r="D127" s="36">
        <v>3</v>
      </c>
      <c r="E127" s="36">
        <v>4</v>
      </c>
    </row>
    <row r="128" spans="1:5" ht="12.75">
      <c r="A128" s="219" t="s">
        <v>1</v>
      </c>
      <c r="B128" s="219"/>
      <c r="C128" s="32">
        <f aca="true" t="shared" si="4" ref="C128:D130">C150*3</f>
        <v>540</v>
      </c>
      <c r="D128" s="32">
        <f t="shared" si="4"/>
        <v>285</v>
      </c>
      <c r="E128" s="32">
        <f>SUM(C128:D128)</f>
        <v>825</v>
      </c>
    </row>
    <row r="129" spans="1:5" ht="12.75">
      <c r="A129" s="219" t="s">
        <v>2</v>
      </c>
      <c r="B129" s="219"/>
      <c r="C129" s="32">
        <f t="shared" si="4"/>
        <v>399</v>
      </c>
      <c r="D129" s="32">
        <f t="shared" si="4"/>
        <v>207</v>
      </c>
      <c r="E129" s="32">
        <f>SUM(C129:D129)</f>
        <v>606</v>
      </c>
    </row>
    <row r="130" spans="1:5" ht="12.75">
      <c r="A130" s="219" t="s">
        <v>3</v>
      </c>
      <c r="B130" s="219"/>
      <c r="C130" s="32">
        <f t="shared" si="4"/>
        <v>93</v>
      </c>
      <c r="D130" s="32">
        <f t="shared" si="4"/>
        <v>48</v>
      </c>
      <c r="E130" s="32">
        <f>SUM(C130:D130)</f>
        <v>141</v>
      </c>
    </row>
    <row r="131" spans="1:5" ht="12.75">
      <c r="A131" s="218" t="s">
        <v>4</v>
      </c>
      <c r="B131" s="218"/>
      <c r="C131" s="33">
        <f>SUM(C128:C130)</f>
        <v>1032</v>
      </c>
      <c r="D131" s="33">
        <f>SUM(D128:D130)</f>
        <v>540</v>
      </c>
      <c r="E131" s="33">
        <f>SUM(E128:E130)</f>
        <v>1572</v>
      </c>
    </row>
    <row r="132" spans="1:5" ht="12.75">
      <c r="A132" s="219" t="s">
        <v>5</v>
      </c>
      <c r="B132" s="219"/>
      <c r="C132" s="34">
        <f aca="true" t="shared" si="5" ref="C132:D135">C154*3</f>
        <v>75048</v>
      </c>
      <c r="D132" s="34">
        <f t="shared" si="5"/>
        <v>24078</v>
      </c>
      <c r="E132" s="32">
        <f>SUM(C132:D132)</f>
        <v>99126</v>
      </c>
    </row>
    <row r="133" spans="1:5" ht="12.75">
      <c r="A133" s="219" t="s">
        <v>6</v>
      </c>
      <c r="B133" s="219"/>
      <c r="C133" s="34">
        <f t="shared" si="5"/>
        <v>3153</v>
      </c>
      <c r="D133" s="34">
        <f t="shared" si="5"/>
        <v>996</v>
      </c>
      <c r="E133" s="32">
        <f>SUM(C133:D133)</f>
        <v>4149</v>
      </c>
    </row>
    <row r="134" spans="1:5" ht="12.75">
      <c r="A134" s="219" t="s">
        <v>7</v>
      </c>
      <c r="B134" s="219"/>
      <c r="C134" s="34">
        <f t="shared" si="5"/>
        <v>915</v>
      </c>
      <c r="D134" s="34">
        <f t="shared" si="5"/>
        <v>288</v>
      </c>
      <c r="E134" s="32">
        <f>SUM(C134:D134)</f>
        <v>1203</v>
      </c>
    </row>
    <row r="135" spans="1:5" ht="12.75">
      <c r="A135" s="219" t="s">
        <v>8</v>
      </c>
      <c r="B135" s="219"/>
      <c r="C135" s="34">
        <f t="shared" si="5"/>
        <v>6201</v>
      </c>
      <c r="D135" s="34">
        <f t="shared" si="5"/>
        <v>1959</v>
      </c>
      <c r="E135" s="32">
        <f>SUM(C135:D135)</f>
        <v>8160</v>
      </c>
    </row>
    <row r="136" spans="1:5" ht="12.75">
      <c r="A136" s="218" t="s">
        <v>9</v>
      </c>
      <c r="B136" s="218"/>
      <c r="C136" s="33">
        <f>SUM(C132:C135)</f>
        <v>85317</v>
      </c>
      <c r="D136" s="33">
        <f>SUM(D132:D135)</f>
        <v>27321</v>
      </c>
      <c r="E136" s="33">
        <f>SUM(E132:E135)</f>
        <v>112638</v>
      </c>
    </row>
    <row r="137" spans="1:5" ht="12.75">
      <c r="A137" s="225" t="s">
        <v>10</v>
      </c>
      <c r="B137" s="225"/>
      <c r="C137" s="35">
        <f>C131+C136</f>
        <v>86349</v>
      </c>
      <c r="D137" s="35">
        <f>D131+D136</f>
        <v>27861</v>
      </c>
      <c r="E137" s="35">
        <f>E131+E136</f>
        <v>114210</v>
      </c>
    </row>
    <row r="138" ht="12.75">
      <c r="A138" s="7" t="s">
        <v>52</v>
      </c>
    </row>
    <row r="139" ht="12.75">
      <c r="A139" s="7"/>
    </row>
    <row r="140" ht="12.75">
      <c r="A140" s="7"/>
    </row>
    <row r="141" spans="1:5" ht="12.75">
      <c r="A141" s="173" t="s">
        <v>226</v>
      </c>
      <c r="B141" s="173"/>
      <c r="C141" s="173"/>
      <c r="D141" s="173"/>
      <c r="E141" s="173"/>
    </row>
    <row r="142" spans="1:5" ht="12.75">
      <c r="A142" s="173" t="s">
        <v>242</v>
      </c>
      <c r="B142" s="173"/>
      <c r="C142" s="173"/>
      <c r="D142" s="173"/>
      <c r="E142" s="173"/>
    </row>
    <row r="143" spans="1:5" ht="12.75">
      <c r="A143" s="173" t="s">
        <v>51</v>
      </c>
      <c r="B143" s="173"/>
      <c r="C143" s="173"/>
      <c r="D143" s="173"/>
      <c r="E143" s="173"/>
    </row>
    <row r="144" spans="1:5" ht="12.75">
      <c r="A144" s="4"/>
      <c r="B144" s="4"/>
      <c r="C144" s="4"/>
      <c r="D144" s="4"/>
      <c r="E144" s="4"/>
    </row>
    <row r="145" ht="12.75">
      <c r="E145" s="5" t="s">
        <v>218</v>
      </c>
    </row>
    <row r="146" ht="12.75">
      <c r="A146" s="6" t="s">
        <v>107</v>
      </c>
    </row>
    <row r="147" spans="1:5" ht="12.75">
      <c r="A147" s="200" t="s">
        <v>0</v>
      </c>
      <c r="B147" s="220"/>
      <c r="C147" s="223" t="s">
        <v>15</v>
      </c>
      <c r="D147" s="223"/>
      <c r="E147" s="223"/>
    </row>
    <row r="148" spans="1:5" ht="12.75">
      <c r="A148" s="221"/>
      <c r="B148" s="222"/>
      <c r="C148" s="19" t="s">
        <v>12</v>
      </c>
      <c r="D148" s="19" t="s">
        <v>13</v>
      </c>
      <c r="E148" s="19" t="s">
        <v>14</v>
      </c>
    </row>
    <row r="149" spans="1:5" ht="12.75">
      <c r="A149" s="224">
        <v>1</v>
      </c>
      <c r="B149" s="224"/>
      <c r="C149" s="36">
        <v>2</v>
      </c>
      <c r="D149" s="36">
        <v>3</v>
      </c>
      <c r="E149" s="36">
        <v>4</v>
      </c>
    </row>
    <row r="150" spans="1:5" ht="12.75">
      <c r="A150" s="219" t="s">
        <v>1</v>
      </c>
      <c r="B150" s="219"/>
      <c r="C150" s="32">
        <v>180</v>
      </c>
      <c r="D150" s="32">
        <v>95</v>
      </c>
      <c r="E150" s="32">
        <f>SUM(C150:D150)</f>
        <v>275</v>
      </c>
    </row>
    <row r="151" spans="1:5" ht="12.75">
      <c r="A151" s="219" t="s">
        <v>2</v>
      </c>
      <c r="B151" s="219"/>
      <c r="C151" s="32">
        <v>133</v>
      </c>
      <c r="D151" s="32">
        <v>69</v>
      </c>
      <c r="E151" s="32">
        <f>SUM(C151:D151)</f>
        <v>202</v>
      </c>
    </row>
    <row r="152" spans="1:5" ht="12.75">
      <c r="A152" s="219" t="s">
        <v>3</v>
      </c>
      <c r="B152" s="219"/>
      <c r="C152" s="32">
        <v>31</v>
      </c>
      <c r="D152" s="32">
        <v>16</v>
      </c>
      <c r="E152" s="32">
        <f>SUM(C152:D152)</f>
        <v>47</v>
      </c>
    </row>
    <row r="153" spans="1:5" ht="12.75">
      <c r="A153" s="218" t="s">
        <v>4</v>
      </c>
      <c r="B153" s="218"/>
      <c r="C153" s="33">
        <f>SUM(C150:C152)</f>
        <v>344</v>
      </c>
      <c r="D153" s="33">
        <f>SUM(D150:D152)</f>
        <v>180</v>
      </c>
      <c r="E153" s="33">
        <f>SUM(E150:E152)</f>
        <v>524</v>
      </c>
    </row>
    <row r="154" spans="1:5" ht="12.75">
      <c r="A154" s="219" t="s">
        <v>5</v>
      </c>
      <c r="B154" s="219"/>
      <c r="C154" s="34">
        <v>25016</v>
      </c>
      <c r="D154" s="34">
        <v>8026</v>
      </c>
      <c r="E154" s="32">
        <f>SUM(C154:D154)</f>
        <v>33042</v>
      </c>
    </row>
    <row r="155" spans="1:5" ht="12.75">
      <c r="A155" s="219" t="s">
        <v>6</v>
      </c>
      <c r="B155" s="219"/>
      <c r="C155" s="34">
        <v>1051</v>
      </c>
      <c r="D155" s="34">
        <v>332</v>
      </c>
      <c r="E155" s="32">
        <f>SUM(C155:D155)</f>
        <v>1383</v>
      </c>
    </row>
    <row r="156" spans="1:5" ht="12.75">
      <c r="A156" s="219" t="s">
        <v>7</v>
      </c>
      <c r="B156" s="219"/>
      <c r="C156" s="34">
        <v>305</v>
      </c>
      <c r="D156" s="34">
        <v>96</v>
      </c>
      <c r="E156" s="32">
        <f>SUM(C156:D156)</f>
        <v>401</v>
      </c>
    </row>
    <row r="157" spans="1:5" ht="12.75">
      <c r="A157" s="219" t="s">
        <v>8</v>
      </c>
      <c r="B157" s="219"/>
      <c r="C157" s="34">
        <v>2067</v>
      </c>
      <c r="D157" s="34">
        <v>653</v>
      </c>
      <c r="E157" s="32">
        <f>SUM(C157:D157)</f>
        <v>2720</v>
      </c>
    </row>
    <row r="158" spans="1:5" ht="12.75">
      <c r="A158" s="218" t="s">
        <v>9</v>
      </c>
      <c r="B158" s="218"/>
      <c r="C158" s="33">
        <f>SUM(C154:C157)</f>
        <v>28439</v>
      </c>
      <c r="D158" s="33">
        <f>SUM(D154:D157)</f>
        <v>9107</v>
      </c>
      <c r="E158" s="33">
        <f>SUM(E154:E157)</f>
        <v>37546</v>
      </c>
    </row>
    <row r="159" spans="1:5" ht="12.75">
      <c r="A159" s="225" t="s">
        <v>10</v>
      </c>
      <c r="B159" s="225"/>
      <c r="C159" s="35">
        <f>C153+C158</f>
        <v>28783</v>
      </c>
      <c r="D159" s="35">
        <f>D153+D158</f>
        <v>9287</v>
      </c>
      <c r="E159" s="35">
        <f>E153+E158</f>
        <v>38070</v>
      </c>
    </row>
    <row r="160" ht="12.75">
      <c r="A160" s="7" t="s">
        <v>52</v>
      </c>
    </row>
    <row r="172" spans="1:2" ht="12.75">
      <c r="A172" s="172" t="s">
        <v>16</v>
      </c>
      <c r="B172" s="172"/>
    </row>
    <row r="173" spans="1:2" ht="12.75">
      <c r="A173" s="172" t="s">
        <v>17</v>
      </c>
      <c r="B173" s="172"/>
    </row>
    <row r="174" spans="1:2" ht="12.75">
      <c r="A174" s="2" t="s">
        <v>219</v>
      </c>
      <c r="B174" s="2"/>
    </row>
    <row r="175" spans="1:2" ht="12.75">
      <c r="A175" s="2"/>
      <c r="B175" s="2"/>
    </row>
    <row r="176" spans="1:5" ht="12.75">
      <c r="A176" s="173" t="s">
        <v>225</v>
      </c>
      <c r="B176" s="173"/>
      <c r="C176" s="173"/>
      <c r="D176" s="173"/>
      <c r="E176" s="173"/>
    </row>
    <row r="177" spans="1:5" ht="12.75">
      <c r="A177" s="173" t="s">
        <v>242</v>
      </c>
      <c r="B177" s="173"/>
      <c r="C177" s="173"/>
      <c r="D177" s="173"/>
      <c r="E177" s="173"/>
    </row>
    <row r="178" spans="1:5" ht="12.75">
      <c r="A178" s="173" t="s">
        <v>51</v>
      </c>
      <c r="B178" s="173"/>
      <c r="C178" s="173"/>
      <c r="D178" s="173"/>
      <c r="E178" s="173"/>
    </row>
    <row r="179" spans="1:5" ht="12.75">
      <c r="A179" s="4"/>
      <c r="B179" s="4"/>
      <c r="C179" s="4"/>
      <c r="D179" s="4"/>
      <c r="E179" s="4"/>
    </row>
    <row r="180" ht="12.75">
      <c r="E180" s="5" t="s">
        <v>220</v>
      </c>
    </row>
    <row r="182" spans="1:5" ht="12.75">
      <c r="A182" s="200" t="s">
        <v>0</v>
      </c>
      <c r="B182" s="220"/>
      <c r="C182" s="223" t="s">
        <v>15</v>
      </c>
      <c r="D182" s="223"/>
      <c r="E182" s="223"/>
    </row>
    <row r="183" spans="1:5" ht="12.75">
      <c r="A183" s="221"/>
      <c r="B183" s="222"/>
      <c r="C183" s="19" t="s">
        <v>12</v>
      </c>
      <c r="D183" s="19" t="s">
        <v>13</v>
      </c>
      <c r="E183" s="19" t="s">
        <v>14</v>
      </c>
    </row>
    <row r="184" spans="1:5" ht="12.75">
      <c r="A184" s="224">
        <v>1</v>
      </c>
      <c r="B184" s="224"/>
      <c r="C184" s="36">
        <v>2</v>
      </c>
      <c r="D184" s="36">
        <v>3</v>
      </c>
      <c r="E184" s="36">
        <v>4</v>
      </c>
    </row>
    <row r="185" spans="1:5" ht="12.75">
      <c r="A185" s="219" t="s">
        <v>1</v>
      </c>
      <c r="B185" s="219"/>
      <c r="C185" s="32">
        <f aca="true" t="shared" si="6" ref="C185:D187">C207*3</f>
        <v>0</v>
      </c>
      <c r="D185" s="32">
        <f t="shared" si="6"/>
        <v>0</v>
      </c>
      <c r="E185" s="32">
        <f>SUM(C185:D185)</f>
        <v>0</v>
      </c>
    </row>
    <row r="186" spans="1:5" ht="12.75">
      <c r="A186" s="219" t="s">
        <v>2</v>
      </c>
      <c r="B186" s="219"/>
      <c r="C186" s="32">
        <f t="shared" si="6"/>
        <v>4644</v>
      </c>
      <c r="D186" s="32">
        <f t="shared" si="6"/>
        <v>360</v>
      </c>
      <c r="E186" s="32">
        <f>SUM(C186:D186)</f>
        <v>5004</v>
      </c>
    </row>
    <row r="187" spans="1:5" ht="12.75">
      <c r="A187" s="219" t="s">
        <v>3</v>
      </c>
      <c r="B187" s="219"/>
      <c r="C187" s="32">
        <f t="shared" si="6"/>
        <v>0</v>
      </c>
      <c r="D187" s="32">
        <f t="shared" si="6"/>
        <v>0</v>
      </c>
      <c r="E187" s="32">
        <f>SUM(C187:D187)</f>
        <v>0</v>
      </c>
    </row>
    <row r="188" spans="1:5" ht="12.75">
      <c r="A188" s="218" t="s">
        <v>4</v>
      </c>
      <c r="B188" s="218"/>
      <c r="C188" s="33">
        <f>SUM(C185:C187)</f>
        <v>4644</v>
      </c>
      <c r="D188" s="33">
        <f>SUM(D185:D187)</f>
        <v>360</v>
      </c>
      <c r="E188" s="33">
        <f>SUM(E185:E187)</f>
        <v>5004</v>
      </c>
    </row>
    <row r="189" spans="1:5" ht="12.75">
      <c r="A189" s="219" t="s">
        <v>5</v>
      </c>
      <c r="B189" s="219"/>
      <c r="C189" s="34">
        <f>C211*3</f>
        <v>27045</v>
      </c>
      <c r="D189" s="34">
        <f>D211*3</f>
        <v>25866</v>
      </c>
      <c r="E189" s="32">
        <f>SUM(C189:D189)</f>
        <v>52911</v>
      </c>
    </row>
    <row r="190" spans="1:5" ht="12.75">
      <c r="A190" s="219" t="s">
        <v>6</v>
      </c>
      <c r="B190" s="219"/>
      <c r="C190" s="34">
        <f aca="true" t="shared" si="7" ref="C190:D192">C212*3</f>
        <v>30</v>
      </c>
      <c r="D190" s="34">
        <f t="shared" si="7"/>
        <v>183</v>
      </c>
      <c r="E190" s="32">
        <f>SUM(C190:D190)</f>
        <v>213</v>
      </c>
    </row>
    <row r="191" spans="1:5" ht="12.75">
      <c r="A191" s="219" t="s">
        <v>7</v>
      </c>
      <c r="B191" s="219"/>
      <c r="C191" s="34">
        <f t="shared" si="7"/>
        <v>0</v>
      </c>
      <c r="D191" s="34">
        <f t="shared" si="7"/>
        <v>0</v>
      </c>
      <c r="E191" s="32">
        <f>SUM(C191:D191)</f>
        <v>0</v>
      </c>
    </row>
    <row r="192" spans="1:5" ht="12.75">
      <c r="A192" s="219" t="s">
        <v>8</v>
      </c>
      <c r="B192" s="219"/>
      <c r="C192" s="34">
        <f t="shared" si="7"/>
        <v>204</v>
      </c>
      <c r="D192" s="34">
        <f t="shared" si="7"/>
        <v>1500</v>
      </c>
      <c r="E192" s="32">
        <f>SUM(C192:D192)</f>
        <v>1704</v>
      </c>
    </row>
    <row r="193" spans="1:5" ht="12.75">
      <c r="A193" s="218" t="s">
        <v>9</v>
      </c>
      <c r="B193" s="218"/>
      <c r="C193" s="33">
        <f>SUM(C189:C192)</f>
        <v>27279</v>
      </c>
      <c r="D193" s="33">
        <f>SUM(D189:D192)</f>
        <v>27549</v>
      </c>
      <c r="E193" s="33">
        <f>SUM(E189:E192)</f>
        <v>54828</v>
      </c>
    </row>
    <row r="194" spans="1:5" ht="12.75">
      <c r="A194" s="225" t="s">
        <v>10</v>
      </c>
      <c r="B194" s="225"/>
      <c r="C194" s="35">
        <f>C188+C193</f>
        <v>31923</v>
      </c>
      <c r="D194" s="35">
        <f>D188+D193</f>
        <v>27909</v>
      </c>
      <c r="E194" s="35">
        <f>E188+E193</f>
        <v>59832</v>
      </c>
    </row>
    <row r="195" ht="12.75">
      <c r="A195" s="7" t="s">
        <v>52</v>
      </c>
    </row>
    <row r="196" ht="12.75">
      <c r="A196" s="7"/>
    </row>
    <row r="197" ht="12.75">
      <c r="A197" s="7"/>
    </row>
    <row r="198" spans="1:5" ht="12.75">
      <c r="A198" s="173" t="s">
        <v>226</v>
      </c>
      <c r="B198" s="173"/>
      <c r="C198" s="173"/>
      <c r="D198" s="173"/>
      <c r="E198" s="173"/>
    </row>
    <row r="199" spans="1:5" ht="12.75">
      <c r="A199" s="173" t="s">
        <v>242</v>
      </c>
      <c r="B199" s="173"/>
      <c r="C199" s="173"/>
      <c r="D199" s="173"/>
      <c r="E199" s="173"/>
    </row>
    <row r="200" spans="1:5" ht="12.75">
      <c r="A200" s="173" t="s">
        <v>51</v>
      </c>
      <c r="B200" s="173"/>
      <c r="C200" s="173"/>
      <c r="D200" s="173"/>
      <c r="E200" s="173"/>
    </row>
    <row r="201" spans="1:5" ht="12.75">
      <c r="A201" s="4"/>
      <c r="B201" s="4"/>
      <c r="C201" s="4"/>
      <c r="D201" s="4"/>
      <c r="E201" s="4"/>
    </row>
    <row r="202" ht="12.75">
      <c r="E202" s="5" t="s">
        <v>221</v>
      </c>
    </row>
    <row r="203" ht="12.75">
      <c r="A203" s="6" t="s">
        <v>107</v>
      </c>
    </row>
    <row r="204" spans="1:5" ht="12.75">
      <c r="A204" s="200" t="s">
        <v>0</v>
      </c>
      <c r="B204" s="220"/>
      <c r="C204" s="223" t="s">
        <v>15</v>
      </c>
      <c r="D204" s="223"/>
      <c r="E204" s="223"/>
    </row>
    <row r="205" spans="1:5" ht="12.75">
      <c r="A205" s="221"/>
      <c r="B205" s="222"/>
      <c r="C205" s="19" t="s">
        <v>12</v>
      </c>
      <c r="D205" s="19" t="s">
        <v>13</v>
      </c>
      <c r="E205" s="19" t="s">
        <v>14</v>
      </c>
    </row>
    <row r="206" spans="1:5" ht="12.75">
      <c r="A206" s="224">
        <v>1</v>
      </c>
      <c r="B206" s="224"/>
      <c r="C206" s="36">
        <v>2</v>
      </c>
      <c r="D206" s="36">
        <v>3</v>
      </c>
      <c r="E206" s="36">
        <v>4</v>
      </c>
    </row>
    <row r="207" spans="1:5" ht="12.75">
      <c r="A207" s="219" t="s">
        <v>1</v>
      </c>
      <c r="B207" s="219"/>
      <c r="C207" s="32">
        <v>0</v>
      </c>
      <c r="D207" s="32">
        <v>0</v>
      </c>
      <c r="E207" s="32">
        <f>SUM(C207:D207)</f>
        <v>0</v>
      </c>
    </row>
    <row r="208" spans="1:5" ht="12.75">
      <c r="A208" s="219" t="s">
        <v>2</v>
      </c>
      <c r="B208" s="219"/>
      <c r="C208" s="32">
        <v>1548</v>
      </c>
      <c r="D208" s="32">
        <v>120</v>
      </c>
      <c r="E208" s="32">
        <f>SUM(C208:D208)</f>
        <v>1668</v>
      </c>
    </row>
    <row r="209" spans="1:5" ht="12.75">
      <c r="A209" s="219" t="s">
        <v>3</v>
      </c>
      <c r="B209" s="219"/>
      <c r="C209" s="32">
        <v>0</v>
      </c>
      <c r="D209" s="32">
        <v>0</v>
      </c>
      <c r="E209" s="32">
        <f>SUM(C209:D209)</f>
        <v>0</v>
      </c>
    </row>
    <row r="210" spans="1:5" ht="12.75">
      <c r="A210" s="218" t="s">
        <v>4</v>
      </c>
      <c r="B210" s="218"/>
      <c r="C210" s="33">
        <f>SUM(C207:C209)</f>
        <v>1548</v>
      </c>
      <c r="D210" s="33">
        <f>SUM(D207:D209)</f>
        <v>120</v>
      </c>
      <c r="E210" s="33">
        <f>SUM(E207:E209)</f>
        <v>1668</v>
      </c>
    </row>
    <row r="211" spans="1:5" ht="12.75">
      <c r="A211" s="219" t="s">
        <v>5</v>
      </c>
      <c r="B211" s="219"/>
      <c r="C211" s="34">
        <v>9015</v>
      </c>
      <c r="D211" s="34">
        <v>8622</v>
      </c>
      <c r="E211" s="32">
        <f>SUM(C211:D211)</f>
        <v>17637</v>
      </c>
    </row>
    <row r="212" spans="1:5" ht="12.75">
      <c r="A212" s="219" t="s">
        <v>6</v>
      </c>
      <c r="B212" s="219"/>
      <c r="C212" s="34">
        <v>10</v>
      </c>
      <c r="D212" s="34">
        <v>61</v>
      </c>
      <c r="E212" s="32">
        <f>SUM(C212:D212)</f>
        <v>71</v>
      </c>
    </row>
    <row r="213" spans="1:5" ht="12.75">
      <c r="A213" s="219" t="s">
        <v>7</v>
      </c>
      <c r="B213" s="219"/>
      <c r="C213" s="34">
        <v>0</v>
      </c>
      <c r="D213" s="34">
        <v>0</v>
      </c>
      <c r="E213" s="32">
        <f>SUM(C213:D213)</f>
        <v>0</v>
      </c>
    </row>
    <row r="214" spans="1:5" ht="12.75">
      <c r="A214" s="219" t="s">
        <v>8</v>
      </c>
      <c r="B214" s="219"/>
      <c r="C214" s="34">
        <v>68</v>
      </c>
      <c r="D214" s="34">
        <v>500</v>
      </c>
      <c r="E214" s="32">
        <f>SUM(C214:D214)</f>
        <v>568</v>
      </c>
    </row>
    <row r="215" spans="1:5" ht="12.75">
      <c r="A215" s="218" t="s">
        <v>9</v>
      </c>
      <c r="B215" s="218"/>
      <c r="C215" s="33">
        <f>SUM(C211:C214)</f>
        <v>9093</v>
      </c>
      <c r="D215" s="33">
        <f>SUM(D211:D214)</f>
        <v>9183</v>
      </c>
      <c r="E215" s="33">
        <f>SUM(E211:E214)</f>
        <v>18276</v>
      </c>
    </row>
    <row r="216" spans="1:5" ht="12.75">
      <c r="A216" s="225" t="s">
        <v>10</v>
      </c>
      <c r="B216" s="225"/>
      <c r="C216" s="35">
        <f>C210+C215</f>
        <v>10641</v>
      </c>
      <c r="D216" s="35">
        <f>D210+D215</f>
        <v>9303</v>
      </c>
      <c r="E216" s="35">
        <f>E210+E215</f>
        <v>19944</v>
      </c>
    </row>
    <row r="217" ht="12.75">
      <c r="A217" s="7" t="s">
        <v>52</v>
      </c>
    </row>
    <row r="229" spans="1:2" ht="12.75">
      <c r="A229" s="172" t="s">
        <v>16</v>
      </c>
      <c r="B229" s="172"/>
    </row>
    <row r="230" spans="1:2" ht="12.75">
      <c r="A230" s="172" t="s">
        <v>17</v>
      </c>
      <c r="B230" s="172"/>
    </row>
    <row r="231" spans="1:2" ht="12.75">
      <c r="A231" s="2"/>
      <c r="B231" s="2"/>
    </row>
    <row r="232" spans="1:2" ht="12.75">
      <c r="A232" s="2"/>
      <c r="B232" s="2"/>
    </row>
    <row r="233" spans="1:5" ht="12.75">
      <c r="A233" s="173" t="s">
        <v>225</v>
      </c>
      <c r="B233" s="173"/>
      <c r="C233" s="173"/>
      <c r="D233" s="173"/>
      <c r="E233" s="173"/>
    </row>
    <row r="234" spans="1:5" ht="12.75">
      <c r="A234" s="173" t="s">
        <v>242</v>
      </c>
      <c r="B234" s="173"/>
      <c r="C234" s="173"/>
      <c r="D234" s="173"/>
      <c r="E234" s="173"/>
    </row>
    <row r="235" spans="1:5" ht="12.75">
      <c r="A235" s="173" t="s">
        <v>51</v>
      </c>
      <c r="B235" s="173"/>
      <c r="C235" s="173"/>
      <c r="D235" s="173"/>
      <c r="E235" s="173"/>
    </row>
    <row r="236" spans="1:5" ht="12.75">
      <c r="A236" s="4"/>
      <c r="B236" s="4"/>
      <c r="C236" s="4"/>
      <c r="D236" s="4"/>
      <c r="E236" s="4"/>
    </row>
    <row r="237" ht="12.75">
      <c r="E237" s="5" t="s">
        <v>68</v>
      </c>
    </row>
    <row r="239" spans="1:5" ht="12.75">
      <c r="A239" s="200" t="s">
        <v>0</v>
      </c>
      <c r="B239" s="220"/>
      <c r="C239" s="223" t="s">
        <v>15</v>
      </c>
      <c r="D239" s="223"/>
      <c r="E239" s="223"/>
    </row>
    <row r="240" spans="1:5" ht="12.75">
      <c r="A240" s="221"/>
      <c r="B240" s="222"/>
      <c r="C240" s="19" t="s">
        <v>12</v>
      </c>
      <c r="D240" s="19" t="s">
        <v>13</v>
      </c>
      <c r="E240" s="19" t="s">
        <v>14</v>
      </c>
    </row>
    <row r="241" spans="1:5" ht="12.75">
      <c r="A241" s="224">
        <v>1</v>
      </c>
      <c r="B241" s="224"/>
      <c r="C241" s="36">
        <v>2</v>
      </c>
      <c r="D241" s="36">
        <v>3</v>
      </c>
      <c r="E241" s="36">
        <v>4</v>
      </c>
    </row>
    <row r="242" spans="1:5" ht="12.75">
      <c r="A242" s="219" t="s">
        <v>1</v>
      </c>
      <c r="B242" s="219"/>
      <c r="C242" s="32">
        <f aca="true" t="shared" si="8" ref="C242:D244">C264*3</f>
        <v>87510</v>
      </c>
      <c r="D242" s="32">
        <f t="shared" si="8"/>
        <v>53808</v>
      </c>
      <c r="E242" s="32">
        <f>SUM(C242:D242)</f>
        <v>141318</v>
      </c>
    </row>
    <row r="243" spans="1:5" ht="12.75">
      <c r="A243" s="219" t="s">
        <v>2</v>
      </c>
      <c r="B243" s="219"/>
      <c r="C243" s="32">
        <f t="shared" si="8"/>
        <v>28344</v>
      </c>
      <c r="D243" s="32">
        <f t="shared" si="8"/>
        <v>7566</v>
      </c>
      <c r="E243" s="32">
        <f>SUM(C243:D243)</f>
        <v>35910</v>
      </c>
    </row>
    <row r="244" spans="1:5" ht="12.75">
      <c r="A244" s="219" t="s">
        <v>3</v>
      </c>
      <c r="B244" s="219"/>
      <c r="C244" s="32">
        <f t="shared" si="8"/>
        <v>45864</v>
      </c>
      <c r="D244" s="32">
        <f t="shared" si="8"/>
        <v>648</v>
      </c>
      <c r="E244" s="32">
        <f>SUM(C244:D244)</f>
        <v>46512</v>
      </c>
    </row>
    <row r="245" spans="1:5" ht="12.75">
      <c r="A245" s="218" t="s">
        <v>4</v>
      </c>
      <c r="B245" s="218"/>
      <c r="C245" s="33">
        <f>SUM(C242:C244)</f>
        <v>161718</v>
      </c>
      <c r="D245" s="33">
        <f>SUM(D242:D244)</f>
        <v>62022</v>
      </c>
      <c r="E245" s="33">
        <f>SUM(E242:E244)</f>
        <v>223740</v>
      </c>
    </row>
    <row r="246" spans="1:5" ht="12.75">
      <c r="A246" s="219" t="s">
        <v>5</v>
      </c>
      <c r="B246" s="219"/>
      <c r="C246" s="34">
        <f>C268*3</f>
        <v>289869</v>
      </c>
      <c r="D246" s="34">
        <f>D268*3</f>
        <v>116193</v>
      </c>
      <c r="E246" s="32">
        <f>SUM(C246:D246)</f>
        <v>406062</v>
      </c>
    </row>
    <row r="247" spans="1:5" ht="12.75">
      <c r="A247" s="219" t="s">
        <v>6</v>
      </c>
      <c r="B247" s="219"/>
      <c r="C247" s="34">
        <f aca="true" t="shared" si="9" ref="C247:D249">C269*3</f>
        <v>49926</v>
      </c>
      <c r="D247" s="34">
        <f t="shared" si="9"/>
        <v>18183</v>
      </c>
      <c r="E247" s="32">
        <f>SUM(C247:D247)</f>
        <v>68109</v>
      </c>
    </row>
    <row r="248" spans="1:5" ht="12.75">
      <c r="A248" s="219" t="s">
        <v>7</v>
      </c>
      <c r="B248" s="219"/>
      <c r="C248" s="34">
        <f t="shared" si="9"/>
        <v>3123</v>
      </c>
      <c r="D248" s="34">
        <f t="shared" si="9"/>
        <v>1242</v>
      </c>
      <c r="E248" s="32">
        <f>SUM(C248:D248)</f>
        <v>4365</v>
      </c>
    </row>
    <row r="249" spans="1:5" ht="12.75">
      <c r="A249" s="219" t="s">
        <v>8</v>
      </c>
      <c r="B249" s="219"/>
      <c r="C249" s="34">
        <f t="shared" si="9"/>
        <v>13908</v>
      </c>
      <c r="D249" s="34">
        <f t="shared" si="9"/>
        <v>7482</v>
      </c>
      <c r="E249" s="32">
        <f>SUM(C249:D249)</f>
        <v>21390</v>
      </c>
    </row>
    <row r="250" spans="1:5" ht="12.75">
      <c r="A250" s="218" t="s">
        <v>9</v>
      </c>
      <c r="B250" s="218"/>
      <c r="C250" s="33">
        <f>SUM(C246:C249)</f>
        <v>356826</v>
      </c>
      <c r="D250" s="33">
        <f>SUM(D246:D249)</f>
        <v>143100</v>
      </c>
      <c r="E250" s="33">
        <f>SUM(E246:E249)</f>
        <v>499926</v>
      </c>
    </row>
    <row r="251" spans="1:5" ht="12.75">
      <c r="A251" s="225" t="s">
        <v>10</v>
      </c>
      <c r="B251" s="225"/>
      <c r="C251" s="35">
        <f>C245+C250</f>
        <v>518544</v>
      </c>
      <c r="D251" s="35">
        <f>D245+D250</f>
        <v>205122</v>
      </c>
      <c r="E251" s="35">
        <f>E245+E250</f>
        <v>723666</v>
      </c>
    </row>
    <row r="252" ht="12.75">
      <c r="A252" s="7" t="s">
        <v>52</v>
      </c>
    </row>
    <row r="253" ht="12.75">
      <c r="A253" s="7"/>
    </row>
    <row r="254" ht="12.75">
      <c r="A254" s="7"/>
    </row>
    <row r="255" spans="1:5" ht="12.75">
      <c r="A255" s="173" t="s">
        <v>226</v>
      </c>
      <c r="B255" s="173"/>
      <c r="C255" s="173"/>
      <c r="D255" s="173"/>
      <c r="E255" s="173"/>
    </row>
    <row r="256" spans="1:5" ht="12.75">
      <c r="A256" s="173" t="s">
        <v>242</v>
      </c>
      <c r="B256" s="173"/>
      <c r="C256" s="173"/>
      <c r="D256" s="173"/>
      <c r="E256" s="173"/>
    </row>
    <row r="257" spans="1:5" ht="12.75">
      <c r="A257" s="173" t="s">
        <v>51</v>
      </c>
      <c r="B257" s="173"/>
      <c r="C257" s="173"/>
      <c r="D257" s="173"/>
      <c r="E257" s="173"/>
    </row>
    <row r="258" spans="1:5" ht="12.75">
      <c r="A258" s="4"/>
      <c r="B258" s="4"/>
      <c r="C258" s="4"/>
      <c r="D258" s="4"/>
      <c r="E258" s="4"/>
    </row>
    <row r="259" ht="12.75">
      <c r="E259" s="5" t="s">
        <v>67</v>
      </c>
    </row>
    <row r="260" ht="12.75">
      <c r="A260" s="6" t="s">
        <v>107</v>
      </c>
    </row>
    <row r="261" spans="1:5" ht="12.75">
      <c r="A261" s="200" t="s">
        <v>0</v>
      </c>
      <c r="B261" s="220"/>
      <c r="C261" s="223" t="s">
        <v>15</v>
      </c>
      <c r="D261" s="223"/>
      <c r="E261" s="223"/>
    </row>
    <row r="262" spans="1:5" ht="12.75">
      <c r="A262" s="221"/>
      <c r="B262" s="222"/>
      <c r="C262" s="19" t="s">
        <v>12</v>
      </c>
      <c r="D262" s="19" t="s">
        <v>13</v>
      </c>
      <c r="E262" s="19" t="s">
        <v>14</v>
      </c>
    </row>
    <row r="263" spans="1:5" ht="12.75">
      <c r="A263" s="224">
        <v>1</v>
      </c>
      <c r="B263" s="224"/>
      <c r="C263" s="36">
        <v>2</v>
      </c>
      <c r="D263" s="36">
        <v>3</v>
      </c>
      <c r="E263" s="36">
        <v>4</v>
      </c>
    </row>
    <row r="264" spans="1:5" ht="12.75">
      <c r="A264" s="219" t="s">
        <v>1</v>
      </c>
      <c r="B264" s="219"/>
      <c r="C264" s="32">
        <f aca="true" t="shared" si="10" ref="C264:D266">C35+C93+C150+C207</f>
        <v>29170</v>
      </c>
      <c r="D264" s="32">
        <f t="shared" si="10"/>
        <v>17936</v>
      </c>
      <c r="E264" s="32">
        <f>SUM(C264:D264)</f>
        <v>47106</v>
      </c>
    </row>
    <row r="265" spans="1:5" ht="12.75">
      <c r="A265" s="219" t="s">
        <v>2</v>
      </c>
      <c r="B265" s="219"/>
      <c r="C265" s="32">
        <f t="shared" si="10"/>
        <v>9448</v>
      </c>
      <c r="D265" s="32">
        <f t="shared" si="10"/>
        <v>2522</v>
      </c>
      <c r="E265" s="32">
        <f>SUM(C265:D265)</f>
        <v>11970</v>
      </c>
    </row>
    <row r="266" spans="1:5" ht="12.75">
      <c r="A266" s="219" t="s">
        <v>3</v>
      </c>
      <c r="B266" s="219"/>
      <c r="C266" s="32">
        <f t="shared" si="10"/>
        <v>15288</v>
      </c>
      <c r="D266" s="32">
        <f t="shared" si="10"/>
        <v>216</v>
      </c>
      <c r="E266" s="32">
        <f>SUM(C266:D266)</f>
        <v>15504</v>
      </c>
    </row>
    <row r="267" spans="1:5" ht="12.75">
      <c r="A267" s="218" t="s">
        <v>4</v>
      </c>
      <c r="B267" s="218"/>
      <c r="C267" s="33">
        <f>SUM(C264:C266)</f>
        <v>53906</v>
      </c>
      <c r="D267" s="33">
        <f>SUM(D264:D266)</f>
        <v>20674</v>
      </c>
      <c r="E267" s="33">
        <f>SUM(E264:E266)</f>
        <v>74580</v>
      </c>
    </row>
    <row r="268" spans="1:5" ht="12.75">
      <c r="A268" s="219" t="s">
        <v>5</v>
      </c>
      <c r="B268" s="219"/>
      <c r="C268" s="34">
        <f aca="true" t="shared" si="11" ref="C268:D271">C39+C97+C154+C211</f>
        <v>96623</v>
      </c>
      <c r="D268" s="34">
        <f t="shared" si="11"/>
        <v>38731</v>
      </c>
      <c r="E268" s="32">
        <f>SUM(C268:D268)</f>
        <v>135354</v>
      </c>
    </row>
    <row r="269" spans="1:5" ht="12.75">
      <c r="A269" s="219" t="s">
        <v>6</v>
      </c>
      <c r="B269" s="219"/>
      <c r="C269" s="34">
        <f t="shared" si="11"/>
        <v>16642</v>
      </c>
      <c r="D269" s="34">
        <f t="shared" si="11"/>
        <v>6061</v>
      </c>
      <c r="E269" s="32">
        <f>SUM(C269:D269)</f>
        <v>22703</v>
      </c>
    </row>
    <row r="270" spans="1:5" ht="12.75">
      <c r="A270" s="219" t="s">
        <v>7</v>
      </c>
      <c r="B270" s="219"/>
      <c r="C270" s="34">
        <f t="shared" si="11"/>
        <v>1041</v>
      </c>
      <c r="D270" s="34">
        <f t="shared" si="11"/>
        <v>414</v>
      </c>
      <c r="E270" s="32">
        <f>SUM(C270:D270)</f>
        <v>1455</v>
      </c>
    </row>
    <row r="271" spans="1:5" ht="12.75">
      <c r="A271" s="219" t="s">
        <v>8</v>
      </c>
      <c r="B271" s="219"/>
      <c r="C271" s="34">
        <f t="shared" si="11"/>
        <v>4636</v>
      </c>
      <c r="D271" s="34">
        <f t="shared" si="11"/>
        <v>2494</v>
      </c>
      <c r="E271" s="32">
        <f>SUM(C271:D271)</f>
        <v>7130</v>
      </c>
    </row>
    <row r="272" spans="1:5" ht="12.75">
      <c r="A272" s="218" t="s">
        <v>9</v>
      </c>
      <c r="B272" s="218"/>
      <c r="C272" s="33">
        <f>SUM(C268:C271)</f>
        <v>118942</v>
      </c>
      <c r="D272" s="33">
        <f>SUM(D268:D271)</f>
        <v>47700</v>
      </c>
      <c r="E272" s="33">
        <f>SUM(E268:E271)</f>
        <v>166642</v>
      </c>
    </row>
    <row r="273" spans="1:5" ht="12.75">
      <c r="A273" s="225" t="s">
        <v>10</v>
      </c>
      <c r="B273" s="225"/>
      <c r="C273" s="35">
        <f>C267+C272</f>
        <v>172848</v>
      </c>
      <c r="D273" s="35">
        <f>D267+D272</f>
        <v>68374</v>
      </c>
      <c r="E273" s="35">
        <f>E267+E272</f>
        <v>241222</v>
      </c>
    </row>
    <row r="274" ht="12.75">
      <c r="A274" s="7" t="s">
        <v>52</v>
      </c>
    </row>
  </sheetData>
  <sheetProtection/>
  <mergeCells count="170">
    <mergeCell ref="A273:B273"/>
    <mergeCell ref="A267:B267"/>
    <mergeCell ref="A268:B268"/>
    <mergeCell ref="A269:B269"/>
    <mergeCell ref="A270:B270"/>
    <mergeCell ref="A271:B271"/>
    <mergeCell ref="A272:B272"/>
    <mergeCell ref="A263:B263"/>
    <mergeCell ref="A264:B264"/>
    <mergeCell ref="A265:B265"/>
    <mergeCell ref="A266:B266"/>
    <mergeCell ref="A261:B262"/>
    <mergeCell ref="C261:E261"/>
    <mergeCell ref="A247:B247"/>
    <mergeCell ref="A248:B248"/>
    <mergeCell ref="A249:B249"/>
    <mergeCell ref="A250:B250"/>
    <mergeCell ref="A256:E256"/>
    <mergeCell ref="A257:E257"/>
    <mergeCell ref="A251:B251"/>
    <mergeCell ref="A255:E255"/>
    <mergeCell ref="A234:E234"/>
    <mergeCell ref="A235:E235"/>
    <mergeCell ref="A239:B240"/>
    <mergeCell ref="C239:E239"/>
    <mergeCell ref="A241:B241"/>
    <mergeCell ref="A242:B242"/>
    <mergeCell ref="A245:B245"/>
    <mergeCell ref="A246:B246"/>
    <mergeCell ref="A210:B210"/>
    <mergeCell ref="A211:B211"/>
    <mergeCell ref="A212:B212"/>
    <mergeCell ref="A213:B213"/>
    <mergeCell ref="A243:B243"/>
    <mergeCell ref="A244:B244"/>
    <mergeCell ref="A216:B216"/>
    <mergeCell ref="A229:B229"/>
    <mergeCell ref="A230:B230"/>
    <mergeCell ref="A233:E233"/>
    <mergeCell ref="A194:B194"/>
    <mergeCell ref="A198:E198"/>
    <mergeCell ref="A214:B214"/>
    <mergeCell ref="A215:B215"/>
    <mergeCell ref="A204:B205"/>
    <mergeCell ref="C204:E204"/>
    <mergeCell ref="A206:B206"/>
    <mergeCell ref="A207:B207"/>
    <mergeCell ref="A208:B208"/>
    <mergeCell ref="A209:B209"/>
    <mergeCell ref="A199:E199"/>
    <mergeCell ref="A200:E200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73:B173"/>
    <mergeCell ref="A176:E176"/>
    <mergeCell ref="A177:E177"/>
    <mergeCell ref="A178:E178"/>
    <mergeCell ref="A182:B183"/>
    <mergeCell ref="C182:E182"/>
    <mergeCell ref="A151:B151"/>
    <mergeCell ref="A152:B152"/>
    <mergeCell ref="A153:B153"/>
    <mergeCell ref="A154:B154"/>
    <mergeCell ref="A184:B184"/>
    <mergeCell ref="A185:B185"/>
    <mergeCell ref="A157:B157"/>
    <mergeCell ref="A158:B158"/>
    <mergeCell ref="A159:B159"/>
    <mergeCell ref="A172:B172"/>
    <mergeCell ref="A135:B135"/>
    <mergeCell ref="A136:B136"/>
    <mergeCell ref="A155:B155"/>
    <mergeCell ref="A156:B156"/>
    <mergeCell ref="A142:E142"/>
    <mergeCell ref="A143:E143"/>
    <mergeCell ref="A147:B148"/>
    <mergeCell ref="C147:E147"/>
    <mergeCell ref="A149:B149"/>
    <mergeCell ref="A150:B150"/>
    <mergeCell ref="A137:B137"/>
    <mergeCell ref="A141:E141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02:B102"/>
    <mergeCell ref="A115:B115"/>
    <mergeCell ref="A116:B116"/>
    <mergeCell ref="A119:E119"/>
    <mergeCell ref="A120:E120"/>
    <mergeCell ref="A121:E121"/>
    <mergeCell ref="A92:B92"/>
    <mergeCell ref="A93:B93"/>
    <mergeCell ref="A94:B94"/>
    <mergeCell ref="A95:B95"/>
    <mergeCell ref="A125:B126"/>
    <mergeCell ref="C125:E125"/>
    <mergeCell ref="A98:B98"/>
    <mergeCell ref="A99:B99"/>
    <mergeCell ref="A100:B100"/>
    <mergeCell ref="A101:B101"/>
    <mergeCell ref="A76:B76"/>
    <mergeCell ref="A77:B77"/>
    <mergeCell ref="A96:B96"/>
    <mergeCell ref="A97:B97"/>
    <mergeCell ref="A80:B80"/>
    <mergeCell ref="A84:E84"/>
    <mergeCell ref="A85:E85"/>
    <mergeCell ref="A86:E86"/>
    <mergeCell ref="A90:B91"/>
    <mergeCell ref="C90:E90"/>
    <mergeCell ref="A78:B78"/>
    <mergeCell ref="A79:B79"/>
    <mergeCell ref="A68:B69"/>
    <mergeCell ref="C68:E68"/>
    <mergeCell ref="A70:B70"/>
    <mergeCell ref="A71:B71"/>
    <mergeCell ref="A72:B72"/>
    <mergeCell ref="A73:B73"/>
    <mergeCell ref="A74:B74"/>
    <mergeCell ref="A75:B75"/>
    <mergeCell ref="A64:E64"/>
    <mergeCell ref="A39:B39"/>
    <mergeCell ref="A42:B42"/>
    <mergeCell ref="A43:B43"/>
    <mergeCell ref="A44:B44"/>
    <mergeCell ref="A41:B41"/>
    <mergeCell ref="A58:B58"/>
    <mergeCell ref="A59:B59"/>
    <mergeCell ref="A62:E62"/>
    <mergeCell ref="A27:E27"/>
    <mergeCell ref="A28:E28"/>
    <mergeCell ref="A32:B33"/>
    <mergeCell ref="C32:E32"/>
    <mergeCell ref="A63:E63"/>
    <mergeCell ref="A35:B35"/>
    <mergeCell ref="A34:B34"/>
    <mergeCell ref="A18:B18"/>
    <mergeCell ref="A19:B19"/>
    <mergeCell ref="A40:B40"/>
    <mergeCell ref="A20:B20"/>
    <mergeCell ref="A21:B21"/>
    <mergeCell ref="A22:B22"/>
    <mergeCell ref="A36:B36"/>
    <mergeCell ref="A37:B37"/>
    <mergeCell ref="A38:B38"/>
    <mergeCell ref="A26:E26"/>
    <mergeCell ref="A17:B17"/>
    <mergeCell ref="A10:B11"/>
    <mergeCell ref="C10:E10"/>
    <mergeCell ref="A12:B12"/>
    <mergeCell ref="A13:B13"/>
    <mergeCell ref="A14:B14"/>
    <mergeCell ref="A15:B15"/>
    <mergeCell ref="A6:E6"/>
    <mergeCell ref="A1:B1"/>
    <mergeCell ref="A2:B2"/>
    <mergeCell ref="A4:E4"/>
    <mergeCell ref="A5:E5"/>
    <mergeCell ref="A16:B16"/>
  </mergeCells>
  <printOptions horizontalCentered="1"/>
  <pageMargins left="0.98425196850393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3">
      <selection activeCell="D36" sqref="D36"/>
    </sheetView>
  </sheetViews>
  <sheetFormatPr defaultColWidth="9.140625" defaultRowHeight="12.75"/>
  <cols>
    <col min="1" max="1" width="12.00390625" style="0" customWidth="1"/>
    <col min="2" max="2" width="11.421875" style="0" customWidth="1"/>
    <col min="3" max="12" width="10.7109375" style="0" customWidth="1"/>
  </cols>
  <sheetData>
    <row r="1" spans="1:2" ht="12.75">
      <c r="A1" s="172" t="s">
        <v>16</v>
      </c>
      <c r="B1" s="172"/>
    </row>
    <row r="2" spans="1:2" ht="12.75">
      <c r="A2" s="172" t="s">
        <v>17</v>
      </c>
      <c r="B2" s="172"/>
    </row>
    <row r="3" ht="12.75">
      <c r="H3" t="s">
        <v>50</v>
      </c>
    </row>
    <row r="4" spans="1:12" ht="12.75">
      <c r="A4" s="173" t="s">
        <v>225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2" ht="12.75">
      <c r="A5" s="173" t="s">
        <v>242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</row>
    <row r="6" spans="1:12" ht="12.75">
      <c r="A6" s="173" t="s">
        <v>69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</row>
    <row r="7" spans="11:12" ht="12.75">
      <c r="K7" s="199" t="s">
        <v>75</v>
      </c>
      <c r="L7" s="199"/>
    </row>
    <row r="8" spans="1:12" ht="12.75">
      <c r="A8" s="227" t="s">
        <v>18</v>
      </c>
      <c r="B8" s="227" t="s">
        <v>0</v>
      </c>
      <c r="C8" s="230" t="s">
        <v>19</v>
      </c>
      <c r="D8" s="231"/>
      <c r="E8" s="230" t="s">
        <v>20</v>
      </c>
      <c r="F8" s="231"/>
      <c r="G8" s="230" t="s">
        <v>21</v>
      </c>
      <c r="H8" s="231"/>
      <c r="I8" s="230" t="s">
        <v>22</v>
      </c>
      <c r="J8" s="231"/>
      <c r="K8" s="230" t="s">
        <v>23</v>
      </c>
      <c r="L8" s="231"/>
    </row>
    <row r="9" spans="1:12" ht="12.75">
      <c r="A9" s="228"/>
      <c r="B9" s="228"/>
      <c r="C9" s="232"/>
      <c r="D9" s="233"/>
      <c r="E9" s="232"/>
      <c r="F9" s="233"/>
      <c r="G9" s="232"/>
      <c r="H9" s="233"/>
      <c r="I9" s="232"/>
      <c r="J9" s="233"/>
      <c r="K9" s="232"/>
      <c r="L9" s="233"/>
    </row>
    <row r="10" spans="1:12" ht="12.75">
      <c r="A10" s="229"/>
      <c r="B10" s="229"/>
      <c r="C10" s="20" t="s">
        <v>31</v>
      </c>
      <c r="D10" s="20" t="s">
        <v>32</v>
      </c>
      <c r="E10" s="20" t="s">
        <v>31</v>
      </c>
      <c r="F10" s="20" t="s">
        <v>32</v>
      </c>
      <c r="G10" s="20" t="s">
        <v>31</v>
      </c>
      <c r="H10" s="20" t="s">
        <v>32</v>
      </c>
      <c r="I10" s="20" t="s">
        <v>31</v>
      </c>
      <c r="J10" s="20" t="s">
        <v>32</v>
      </c>
      <c r="K10" s="20" t="s">
        <v>31</v>
      </c>
      <c r="L10" s="20" t="s">
        <v>32</v>
      </c>
    </row>
    <row r="11" spans="1:12" ht="12.75">
      <c r="A11" s="238" t="s">
        <v>24</v>
      </c>
      <c r="B11" s="9" t="s">
        <v>25</v>
      </c>
      <c r="C11" s="37">
        <f aca="true" t="shared" si="0" ref="C11:J12">C31*3</f>
        <v>101787</v>
      </c>
      <c r="D11" s="37">
        <f t="shared" si="0"/>
        <v>86121</v>
      </c>
      <c r="E11" s="146">
        <f t="shared" si="0"/>
        <v>54255</v>
      </c>
      <c r="F11" s="146">
        <f t="shared" si="0"/>
        <v>44949</v>
      </c>
      <c r="G11" s="37">
        <f t="shared" si="0"/>
        <v>1035</v>
      </c>
      <c r="H11" s="37">
        <f>H31*3</f>
        <v>852</v>
      </c>
      <c r="I11" s="37">
        <f t="shared" si="0"/>
        <v>4644</v>
      </c>
      <c r="J11" s="37">
        <f t="shared" si="0"/>
        <v>3900</v>
      </c>
      <c r="K11" s="37">
        <f aca="true" t="shared" si="1" ref="K11:K16">C11+E11+G11+I11</f>
        <v>161721</v>
      </c>
      <c r="L11" s="38">
        <f aca="true" t="shared" si="2" ref="L11:L16">D11+F11+H11+J11</f>
        <v>135822</v>
      </c>
    </row>
    <row r="12" spans="1:12" ht="12.75">
      <c r="A12" s="238"/>
      <c r="B12" s="9" t="s">
        <v>26</v>
      </c>
      <c r="C12" s="37">
        <f t="shared" si="0"/>
        <v>120612</v>
      </c>
      <c r="D12" s="37">
        <f t="shared" si="0"/>
        <v>107187</v>
      </c>
      <c r="E12" s="146">
        <f t="shared" si="0"/>
        <v>123618</v>
      </c>
      <c r="F12" s="146">
        <f t="shared" si="0"/>
        <v>107022</v>
      </c>
      <c r="G12" s="37">
        <f t="shared" si="0"/>
        <v>85317</v>
      </c>
      <c r="H12" s="37">
        <f>H32*3</f>
        <v>70062</v>
      </c>
      <c r="I12" s="37">
        <f t="shared" si="0"/>
        <v>27279</v>
      </c>
      <c r="J12" s="37">
        <f t="shared" si="0"/>
        <v>24540</v>
      </c>
      <c r="K12" s="37">
        <f t="shared" si="1"/>
        <v>356826</v>
      </c>
      <c r="L12" s="38">
        <f t="shared" si="2"/>
        <v>308811</v>
      </c>
    </row>
    <row r="13" spans="1:12" ht="12.75">
      <c r="A13" s="238"/>
      <c r="B13" s="9" t="s">
        <v>27</v>
      </c>
      <c r="C13" s="37">
        <f aca="true" t="shared" si="3" ref="C13:J13">SUM(C11:C12)</f>
        <v>222399</v>
      </c>
      <c r="D13" s="37">
        <f t="shared" si="3"/>
        <v>193308</v>
      </c>
      <c r="E13" s="146">
        <f t="shared" si="3"/>
        <v>177873</v>
      </c>
      <c r="F13" s="146">
        <f t="shared" si="3"/>
        <v>151971</v>
      </c>
      <c r="G13" s="37">
        <f t="shared" si="3"/>
        <v>86352</v>
      </c>
      <c r="H13" s="37">
        <f t="shared" si="3"/>
        <v>70914</v>
      </c>
      <c r="I13" s="37">
        <f t="shared" si="3"/>
        <v>31923</v>
      </c>
      <c r="J13" s="37">
        <f t="shared" si="3"/>
        <v>28440</v>
      </c>
      <c r="K13" s="37">
        <f t="shared" si="1"/>
        <v>518547</v>
      </c>
      <c r="L13" s="38">
        <f t="shared" si="2"/>
        <v>444633</v>
      </c>
    </row>
    <row r="14" spans="1:12" ht="12.75">
      <c r="A14" s="238" t="s">
        <v>28</v>
      </c>
      <c r="B14" s="9" t="s">
        <v>25</v>
      </c>
      <c r="C14" s="37">
        <f aca="true" t="shared" si="4" ref="C14:J15">C34*3</f>
        <v>54267</v>
      </c>
      <c r="D14" s="37">
        <f t="shared" si="4"/>
        <v>45744</v>
      </c>
      <c r="E14" s="146">
        <f t="shared" si="4"/>
        <v>6855</v>
      </c>
      <c r="F14" s="146">
        <f t="shared" si="4"/>
        <v>6474</v>
      </c>
      <c r="G14" s="37">
        <f t="shared" si="4"/>
        <v>537</v>
      </c>
      <c r="H14" s="37">
        <f>H34*3</f>
        <v>441</v>
      </c>
      <c r="I14" s="37">
        <f t="shared" si="4"/>
        <v>360</v>
      </c>
      <c r="J14" s="37">
        <f t="shared" si="4"/>
        <v>300</v>
      </c>
      <c r="K14" s="37">
        <f t="shared" si="1"/>
        <v>62019</v>
      </c>
      <c r="L14" s="38">
        <f t="shared" si="2"/>
        <v>52959</v>
      </c>
    </row>
    <row r="15" spans="1:12" ht="12.75">
      <c r="A15" s="238"/>
      <c r="B15" s="9" t="s">
        <v>26</v>
      </c>
      <c r="C15" s="37">
        <f t="shared" si="4"/>
        <v>47400</v>
      </c>
      <c r="D15" s="37">
        <f t="shared" si="4"/>
        <v>42174</v>
      </c>
      <c r="E15" s="146">
        <f t="shared" si="4"/>
        <v>40830</v>
      </c>
      <c r="F15" s="146">
        <f t="shared" si="4"/>
        <v>34848</v>
      </c>
      <c r="G15" s="37">
        <f t="shared" si="4"/>
        <v>27321</v>
      </c>
      <c r="H15" s="37">
        <f>H35*3</f>
        <v>22437</v>
      </c>
      <c r="I15" s="37">
        <f t="shared" si="4"/>
        <v>27549</v>
      </c>
      <c r="J15" s="37">
        <f t="shared" si="4"/>
        <v>24795</v>
      </c>
      <c r="K15" s="37">
        <f t="shared" si="1"/>
        <v>143100</v>
      </c>
      <c r="L15" s="38">
        <f t="shared" si="2"/>
        <v>124254</v>
      </c>
    </row>
    <row r="16" spans="1:12" ht="12.75">
      <c r="A16" s="238"/>
      <c r="B16" s="9" t="s">
        <v>27</v>
      </c>
      <c r="C16" s="37">
        <f aca="true" t="shared" si="5" ref="C16:J16">SUM(C14:C15)</f>
        <v>101667</v>
      </c>
      <c r="D16" s="37">
        <f t="shared" si="5"/>
        <v>87918</v>
      </c>
      <c r="E16" s="146">
        <f t="shared" si="5"/>
        <v>47685</v>
      </c>
      <c r="F16" s="146">
        <f t="shared" si="5"/>
        <v>41322</v>
      </c>
      <c r="G16" s="37">
        <f t="shared" si="5"/>
        <v>27858</v>
      </c>
      <c r="H16" s="37">
        <f t="shared" si="5"/>
        <v>22878</v>
      </c>
      <c r="I16" s="37">
        <f t="shared" si="5"/>
        <v>27909</v>
      </c>
      <c r="J16" s="37">
        <f t="shared" si="5"/>
        <v>25095</v>
      </c>
      <c r="K16" s="37">
        <f t="shared" si="1"/>
        <v>205119</v>
      </c>
      <c r="L16" s="38">
        <f t="shared" si="2"/>
        <v>177213</v>
      </c>
    </row>
    <row r="17" spans="1:12" ht="12.75">
      <c r="A17" s="234" t="s">
        <v>29</v>
      </c>
      <c r="B17" s="21" t="s">
        <v>25</v>
      </c>
      <c r="C17" s="39">
        <f>C11+C14</f>
        <v>156054</v>
      </c>
      <c r="D17" s="39">
        <f aca="true" t="shared" si="6" ref="D17:L17">D11+D14</f>
        <v>131865</v>
      </c>
      <c r="E17" s="39">
        <f t="shared" si="6"/>
        <v>61110</v>
      </c>
      <c r="F17" s="39">
        <f t="shared" si="6"/>
        <v>51423</v>
      </c>
      <c r="G17" s="39">
        <f t="shared" si="6"/>
        <v>1572</v>
      </c>
      <c r="H17" s="39">
        <f t="shared" si="6"/>
        <v>1293</v>
      </c>
      <c r="I17" s="39">
        <f t="shared" si="6"/>
        <v>5004</v>
      </c>
      <c r="J17" s="39">
        <f t="shared" si="6"/>
        <v>4200</v>
      </c>
      <c r="K17" s="39">
        <f t="shared" si="6"/>
        <v>223740</v>
      </c>
      <c r="L17" s="39">
        <f t="shared" si="6"/>
        <v>188781</v>
      </c>
    </row>
    <row r="18" spans="1:12" ht="12.75">
      <c r="A18" s="235"/>
      <c r="B18" s="21" t="s">
        <v>26</v>
      </c>
      <c r="C18" s="39">
        <f>C12+C15</f>
        <v>168012</v>
      </c>
      <c r="D18" s="39">
        <f aca="true" t="shared" si="7" ref="D18:L18">D12+D15</f>
        <v>149361</v>
      </c>
      <c r="E18" s="39">
        <f t="shared" si="7"/>
        <v>164448</v>
      </c>
      <c r="F18" s="39">
        <f t="shared" si="7"/>
        <v>141870</v>
      </c>
      <c r="G18" s="39">
        <f t="shared" si="7"/>
        <v>112638</v>
      </c>
      <c r="H18" s="39">
        <f t="shared" si="7"/>
        <v>92499</v>
      </c>
      <c r="I18" s="39">
        <f t="shared" si="7"/>
        <v>54828</v>
      </c>
      <c r="J18" s="39">
        <f t="shared" si="7"/>
        <v>49335</v>
      </c>
      <c r="K18" s="39">
        <f t="shared" si="7"/>
        <v>499926</v>
      </c>
      <c r="L18" s="39">
        <f t="shared" si="7"/>
        <v>433065</v>
      </c>
    </row>
    <row r="19" spans="1:12" ht="12.75">
      <c r="A19" s="236"/>
      <c r="B19" s="117" t="s">
        <v>27</v>
      </c>
      <c r="C19" s="118">
        <f>SUM(C17:C18)</f>
        <v>324066</v>
      </c>
      <c r="D19" s="118">
        <f aca="true" t="shared" si="8" ref="D19:L19">SUM(D17:D18)</f>
        <v>281226</v>
      </c>
      <c r="E19" s="118">
        <f t="shared" si="8"/>
        <v>225558</v>
      </c>
      <c r="F19" s="118">
        <f t="shared" si="8"/>
        <v>193293</v>
      </c>
      <c r="G19" s="118">
        <f t="shared" si="8"/>
        <v>114210</v>
      </c>
      <c r="H19" s="118">
        <f t="shared" si="8"/>
        <v>93792</v>
      </c>
      <c r="I19" s="118">
        <f t="shared" si="8"/>
        <v>59832</v>
      </c>
      <c r="J19" s="118">
        <f t="shared" si="8"/>
        <v>53535</v>
      </c>
      <c r="K19" s="118">
        <f t="shared" si="8"/>
        <v>723666</v>
      </c>
      <c r="L19" s="118">
        <f t="shared" si="8"/>
        <v>621846</v>
      </c>
    </row>
    <row r="20" spans="1:12" ht="12.75">
      <c r="A20" s="237" t="s">
        <v>11</v>
      </c>
      <c r="B20" s="237"/>
      <c r="C20" s="45">
        <f>C19/3</f>
        <v>108022</v>
      </c>
      <c r="D20" s="45">
        <f aca="true" t="shared" si="9" ref="D20:L20">D19/3</f>
        <v>93742</v>
      </c>
      <c r="E20" s="45">
        <f t="shared" si="9"/>
        <v>75186</v>
      </c>
      <c r="F20" s="45">
        <f t="shared" si="9"/>
        <v>64431</v>
      </c>
      <c r="G20" s="45">
        <f t="shared" si="9"/>
        <v>38070</v>
      </c>
      <c r="H20" s="45">
        <f t="shared" si="9"/>
        <v>31264</v>
      </c>
      <c r="I20" s="45">
        <f t="shared" si="9"/>
        <v>19944</v>
      </c>
      <c r="J20" s="45">
        <f t="shared" si="9"/>
        <v>17845</v>
      </c>
      <c r="K20" s="45">
        <f t="shared" si="9"/>
        <v>241222</v>
      </c>
      <c r="L20" s="45">
        <f t="shared" si="9"/>
        <v>207282</v>
      </c>
    </row>
    <row r="21" spans="1:5" ht="12.75">
      <c r="A21" s="6" t="s">
        <v>30</v>
      </c>
      <c r="B21" s="7"/>
      <c r="C21" s="7"/>
      <c r="D21" s="7"/>
      <c r="E21" s="7"/>
    </row>
    <row r="22" spans="4:12" ht="12.75">
      <c r="D22" s="116"/>
      <c r="K22" s="18"/>
      <c r="L22" s="18"/>
    </row>
    <row r="23" spans="1:12" ht="12.75">
      <c r="A23" s="173" t="s">
        <v>226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</row>
    <row r="24" spans="1:12" ht="12.75">
      <c r="A24" s="173" t="s">
        <v>242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</row>
    <row r="25" spans="1:12" ht="12.75">
      <c r="A25" s="173" t="s">
        <v>90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</row>
    <row r="27" spans="1:12" ht="12.75">
      <c r="A27" s="172" t="s">
        <v>107</v>
      </c>
      <c r="B27" s="172"/>
      <c r="K27" s="199" t="s">
        <v>76</v>
      </c>
      <c r="L27" s="199"/>
    </row>
    <row r="28" spans="1:12" ht="12.75">
      <c r="A28" s="227" t="s">
        <v>18</v>
      </c>
      <c r="B28" s="227" t="s">
        <v>0</v>
      </c>
      <c r="C28" s="230" t="s">
        <v>19</v>
      </c>
      <c r="D28" s="231"/>
      <c r="E28" s="230" t="s">
        <v>20</v>
      </c>
      <c r="F28" s="231"/>
      <c r="G28" s="230" t="s">
        <v>21</v>
      </c>
      <c r="H28" s="231"/>
      <c r="I28" s="230" t="s">
        <v>22</v>
      </c>
      <c r="J28" s="231"/>
      <c r="K28" s="230" t="s">
        <v>23</v>
      </c>
      <c r="L28" s="231"/>
    </row>
    <row r="29" spans="1:12" ht="12.75">
      <c r="A29" s="228"/>
      <c r="B29" s="228"/>
      <c r="C29" s="232"/>
      <c r="D29" s="233"/>
      <c r="E29" s="232"/>
      <c r="F29" s="233"/>
      <c r="G29" s="232"/>
      <c r="H29" s="233"/>
      <c r="I29" s="232"/>
      <c r="J29" s="233"/>
      <c r="K29" s="232"/>
      <c r="L29" s="233"/>
    </row>
    <row r="30" spans="1:12" ht="12.75">
      <c r="A30" s="229"/>
      <c r="B30" s="229"/>
      <c r="C30" s="20" t="s">
        <v>31</v>
      </c>
      <c r="D30" s="20" t="s">
        <v>32</v>
      </c>
      <c r="E30" s="20" t="s">
        <v>31</v>
      </c>
      <c r="F30" s="20" t="s">
        <v>32</v>
      </c>
      <c r="G30" s="20" t="s">
        <v>31</v>
      </c>
      <c r="H30" s="20" t="s">
        <v>32</v>
      </c>
      <c r="I30" s="20" t="s">
        <v>31</v>
      </c>
      <c r="J30" s="20" t="s">
        <v>32</v>
      </c>
      <c r="K30" s="20" t="s">
        <v>31</v>
      </c>
      <c r="L30" s="20" t="s">
        <v>32</v>
      </c>
    </row>
    <row r="31" spans="1:12" ht="12.75">
      <c r="A31" s="239" t="s">
        <v>24</v>
      </c>
      <c r="B31" s="9" t="s">
        <v>25</v>
      </c>
      <c r="C31" s="37">
        <v>33929</v>
      </c>
      <c r="D31" s="37">
        <v>28707</v>
      </c>
      <c r="E31" s="146">
        <v>18085</v>
      </c>
      <c r="F31" s="147">
        <v>14983</v>
      </c>
      <c r="G31" s="37">
        <v>345</v>
      </c>
      <c r="H31" s="37">
        <v>284</v>
      </c>
      <c r="I31" s="37">
        <v>1548</v>
      </c>
      <c r="J31" s="37">
        <v>1300</v>
      </c>
      <c r="K31" s="37">
        <f aca="true" t="shared" si="10" ref="K31:L36">C31+E31+G31+I31</f>
        <v>53907</v>
      </c>
      <c r="L31" s="38">
        <f t="shared" si="10"/>
        <v>45274</v>
      </c>
    </row>
    <row r="32" spans="1:12" ht="12.75">
      <c r="A32" s="240"/>
      <c r="B32" s="9" t="s">
        <v>26</v>
      </c>
      <c r="C32" s="37">
        <v>40204</v>
      </c>
      <c r="D32" s="37">
        <v>35729</v>
      </c>
      <c r="E32" s="146">
        <v>41206</v>
      </c>
      <c r="F32" s="147">
        <v>35674</v>
      </c>
      <c r="G32" s="37">
        <v>28439</v>
      </c>
      <c r="H32" s="37">
        <v>23354</v>
      </c>
      <c r="I32" s="37">
        <v>9093</v>
      </c>
      <c r="J32" s="37">
        <v>8180</v>
      </c>
      <c r="K32" s="37">
        <f t="shared" si="10"/>
        <v>118942</v>
      </c>
      <c r="L32" s="38">
        <f t="shared" si="10"/>
        <v>102937</v>
      </c>
    </row>
    <row r="33" spans="1:12" ht="12.75">
      <c r="A33" s="241"/>
      <c r="B33" s="9" t="s">
        <v>27</v>
      </c>
      <c r="C33" s="37">
        <f aca="true" t="shared" si="11" ref="C33:J33">SUM(C31:C32)</f>
        <v>74133</v>
      </c>
      <c r="D33" s="37">
        <f t="shared" si="11"/>
        <v>64436</v>
      </c>
      <c r="E33" s="146">
        <f>SUM(E31:E32)</f>
        <v>59291</v>
      </c>
      <c r="F33" s="146">
        <f t="shared" si="11"/>
        <v>50657</v>
      </c>
      <c r="G33" s="37">
        <f t="shared" si="11"/>
        <v>28784</v>
      </c>
      <c r="H33" s="37">
        <f t="shared" si="11"/>
        <v>23638</v>
      </c>
      <c r="I33" s="37">
        <f t="shared" si="11"/>
        <v>10641</v>
      </c>
      <c r="J33" s="37">
        <f t="shared" si="11"/>
        <v>9480</v>
      </c>
      <c r="K33" s="37">
        <f t="shared" si="10"/>
        <v>172849</v>
      </c>
      <c r="L33" s="38">
        <f t="shared" si="10"/>
        <v>148211</v>
      </c>
    </row>
    <row r="34" spans="1:12" ht="12.75">
      <c r="A34" s="239" t="s">
        <v>28</v>
      </c>
      <c r="B34" s="9" t="s">
        <v>25</v>
      </c>
      <c r="C34" s="37">
        <v>18089</v>
      </c>
      <c r="D34" s="37">
        <v>15248</v>
      </c>
      <c r="E34" s="146">
        <v>2285</v>
      </c>
      <c r="F34" s="147">
        <v>2158</v>
      </c>
      <c r="G34" s="37">
        <v>179</v>
      </c>
      <c r="H34" s="37">
        <v>147</v>
      </c>
      <c r="I34" s="37">
        <v>120</v>
      </c>
      <c r="J34" s="37">
        <v>100</v>
      </c>
      <c r="K34" s="37">
        <f t="shared" si="10"/>
        <v>20673</v>
      </c>
      <c r="L34" s="38">
        <f t="shared" si="10"/>
        <v>17653</v>
      </c>
    </row>
    <row r="35" spans="1:12" ht="12.75">
      <c r="A35" s="240"/>
      <c r="B35" s="9" t="s">
        <v>26</v>
      </c>
      <c r="C35" s="37">
        <v>15800</v>
      </c>
      <c r="D35" s="37">
        <v>14058</v>
      </c>
      <c r="E35" s="146">
        <v>13610</v>
      </c>
      <c r="F35" s="147">
        <v>11616</v>
      </c>
      <c r="G35" s="37">
        <v>9107</v>
      </c>
      <c r="H35" s="37">
        <v>7479</v>
      </c>
      <c r="I35" s="37">
        <v>9183</v>
      </c>
      <c r="J35" s="37">
        <v>8265</v>
      </c>
      <c r="K35" s="37">
        <f t="shared" si="10"/>
        <v>47700</v>
      </c>
      <c r="L35" s="38">
        <f t="shared" si="10"/>
        <v>41418</v>
      </c>
    </row>
    <row r="36" spans="1:12" ht="12.75">
      <c r="A36" s="241"/>
      <c r="B36" s="9" t="s">
        <v>27</v>
      </c>
      <c r="C36" s="37">
        <f aca="true" t="shared" si="12" ref="C36:J36">SUM(C34:C35)</f>
        <v>33889</v>
      </c>
      <c r="D36" s="37">
        <f t="shared" si="12"/>
        <v>29306</v>
      </c>
      <c r="E36" s="146">
        <f t="shared" si="12"/>
        <v>15895</v>
      </c>
      <c r="F36" s="146">
        <f t="shared" si="12"/>
        <v>13774</v>
      </c>
      <c r="G36" s="37">
        <f t="shared" si="12"/>
        <v>9286</v>
      </c>
      <c r="H36" s="37">
        <f t="shared" si="12"/>
        <v>7626</v>
      </c>
      <c r="I36" s="37">
        <f t="shared" si="12"/>
        <v>9303</v>
      </c>
      <c r="J36" s="37">
        <f t="shared" si="12"/>
        <v>8365</v>
      </c>
      <c r="K36" s="37">
        <f t="shared" si="10"/>
        <v>68373</v>
      </c>
      <c r="L36" s="38">
        <f t="shared" si="10"/>
        <v>59071</v>
      </c>
    </row>
    <row r="37" spans="1:12" ht="12.75">
      <c r="A37" s="234" t="s">
        <v>29</v>
      </c>
      <c r="B37" s="21" t="s">
        <v>25</v>
      </c>
      <c r="C37" s="39">
        <f>C31+C34</f>
        <v>52018</v>
      </c>
      <c r="D37" s="39">
        <f aca="true" t="shared" si="13" ref="D37:L37">D31+D34</f>
        <v>43955</v>
      </c>
      <c r="E37" s="39">
        <f t="shared" si="13"/>
        <v>20370</v>
      </c>
      <c r="F37" s="39">
        <f t="shared" si="13"/>
        <v>17141</v>
      </c>
      <c r="G37" s="39">
        <f t="shared" si="13"/>
        <v>524</v>
      </c>
      <c r="H37" s="39">
        <f t="shared" si="13"/>
        <v>431</v>
      </c>
      <c r="I37" s="39">
        <f t="shared" si="13"/>
        <v>1668</v>
      </c>
      <c r="J37" s="39">
        <f t="shared" si="13"/>
        <v>1400</v>
      </c>
      <c r="K37" s="39">
        <f t="shared" si="13"/>
        <v>74580</v>
      </c>
      <c r="L37" s="39">
        <f t="shared" si="13"/>
        <v>62927</v>
      </c>
    </row>
    <row r="38" spans="1:12" ht="12.75">
      <c r="A38" s="235"/>
      <c r="B38" s="21" t="s">
        <v>26</v>
      </c>
      <c r="C38" s="39">
        <f>C32+C35</f>
        <v>56004</v>
      </c>
      <c r="D38" s="39">
        <f aca="true" t="shared" si="14" ref="D38:L38">D32+D35</f>
        <v>49787</v>
      </c>
      <c r="E38" s="39">
        <f t="shared" si="14"/>
        <v>54816</v>
      </c>
      <c r="F38" s="39">
        <f t="shared" si="14"/>
        <v>47290</v>
      </c>
      <c r="G38" s="39">
        <f t="shared" si="14"/>
        <v>37546</v>
      </c>
      <c r="H38" s="39">
        <f t="shared" si="14"/>
        <v>30833</v>
      </c>
      <c r="I38" s="39">
        <f t="shared" si="14"/>
        <v>18276</v>
      </c>
      <c r="J38" s="39">
        <f t="shared" si="14"/>
        <v>16445</v>
      </c>
      <c r="K38" s="39">
        <f t="shared" si="14"/>
        <v>166642</v>
      </c>
      <c r="L38" s="39">
        <f t="shared" si="14"/>
        <v>144355</v>
      </c>
    </row>
    <row r="39" spans="1:12" ht="12.75">
      <c r="A39" s="236"/>
      <c r="B39" s="22" t="s">
        <v>27</v>
      </c>
      <c r="C39" s="40">
        <f>SUM(C37:C38)</f>
        <v>108022</v>
      </c>
      <c r="D39" s="40">
        <f aca="true" t="shared" si="15" ref="D39:L39">SUM(D37:D38)</f>
        <v>93742</v>
      </c>
      <c r="E39" s="40">
        <f t="shared" si="15"/>
        <v>75186</v>
      </c>
      <c r="F39" s="40">
        <f t="shared" si="15"/>
        <v>64431</v>
      </c>
      <c r="G39" s="40">
        <f t="shared" si="15"/>
        <v>38070</v>
      </c>
      <c r="H39" s="40">
        <f t="shared" si="15"/>
        <v>31264</v>
      </c>
      <c r="I39" s="40">
        <f t="shared" si="15"/>
        <v>19944</v>
      </c>
      <c r="J39" s="40">
        <f t="shared" si="15"/>
        <v>17845</v>
      </c>
      <c r="K39" s="40">
        <f t="shared" si="15"/>
        <v>241222</v>
      </c>
      <c r="L39" s="40">
        <f t="shared" si="15"/>
        <v>207282</v>
      </c>
    </row>
    <row r="40" spans="1:6" ht="12.75">
      <c r="A40" s="6" t="s">
        <v>30</v>
      </c>
      <c r="B40" s="7"/>
      <c r="C40" s="7"/>
      <c r="D40" s="7"/>
      <c r="E40" s="7"/>
      <c r="F40" s="7"/>
    </row>
  </sheetData>
  <sheetProtection/>
  <mergeCells count="32">
    <mergeCell ref="K7:L7"/>
    <mergeCell ref="A8:A10"/>
    <mergeCell ref="K8:L9"/>
    <mergeCell ref="E8:F9"/>
    <mergeCell ref="G8:H9"/>
    <mergeCell ref="E28:F29"/>
    <mergeCell ref="A31:A33"/>
    <mergeCell ref="K27:L27"/>
    <mergeCell ref="G28:H29"/>
    <mergeCell ref="I28:J29"/>
    <mergeCell ref="K28:L29"/>
    <mergeCell ref="A34:A36"/>
    <mergeCell ref="A1:B1"/>
    <mergeCell ref="A2:B2"/>
    <mergeCell ref="A4:L4"/>
    <mergeCell ref="A5:L5"/>
    <mergeCell ref="A37:A39"/>
    <mergeCell ref="A20:B20"/>
    <mergeCell ref="A11:A13"/>
    <mergeCell ref="A14:A16"/>
    <mergeCell ref="A17:A19"/>
    <mergeCell ref="A23:L23"/>
    <mergeCell ref="A6:L6"/>
    <mergeCell ref="A28:A30"/>
    <mergeCell ref="B28:B30"/>
    <mergeCell ref="B8:B10"/>
    <mergeCell ref="C8:D9"/>
    <mergeCell ref="C28:D29"/>
    <mergeCell ref="A27:B27"/>
    <mergeCell ref="A24:L24"/>
    <mergeCell ref="A25:L25"/>
    <mergeCell ref="I8:J9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3">
      <selection activeCell="C31" sqref="C31"/>
    </sheetView>
  </sheetViews>
  <sheetFormatPr defaultColWidth="9.140625" defaultRowHeight="12.75"/>
  <cols>
    <col min="1" max="1" width="19.28125" style="0" customWidth="1"/>
    <col min="2" max="11" width="10.7109375" style="0" customWidth="1"/>
  </cols>
  <sheetData>
    <row r="1" ht="12.75">
      <c r="A1" s="2" t="s">
        <v>16</v>
      </c>
    </row>
    <row r="2" spans="1:2" ht="12.75">
      <c r="A2" s="172" t="s">
        <v>17</v>
      </c>
      <c r="B2" s="172"/>
    </row>
    <row r="4" spans="1:11" ht="12.75">
      <c r="A4" s="173" t="s">
        <v>225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</row>
    <row r="5" spans="1:11" ht="12.75">
      <c r="A5" s="173" t="s">
        <v>242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</row>
    <row r="6" spans="1:11" ht="12.75">
      <c r="A6" s="173" t="s">
        <v>66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</row>
    <row r="7" spans="1:11" ht="12.75">
      <c r="A7" s="6"/>
      <c r="J7" s="199" t="s">
        <v>77</v>
      </c>
      <c r="K7" s="199"/>
    </row>
    <row r="8" spans="1:11" ht="12.75">
      <c r="A8" s="227" t="s">
        <v>0</v>
      </c>
      <c r="B8" s="230" t="s">
        <v>19</v>
      </c>
      <c r="C8" s="231"/>
      <c r="D8" s="230" t="s">
        <v>20</v>
      </c>
      <c r="E8" s="231"/>
      <c r="F8" s="230" t="s">
        <v>21</v>
      </c>
      <c r="G8" s="231"/>
      <c r="H8" s="230" t="s">
        <v>22</v>
      </c>
      <c r="I8" s="231"/>
      <c r="J8" s="230" t="s">
        <v>23</v>
      </c>
      <c r="K8" s="231"/>
    </row>
    <row r="9" spans="1:11" ht="12.75">
      <c r="A9" s="228"/>
      <c r="B9" s="232"/>
      <c r="C9" s="233"/>
      <c r="D9" s="232"/>
      <c r="E9" s="233"/>
      <c r="F9" s="232"/>
      <c r="G9" s="233"/>
      <c r="H9" s="232"/>
      <c r="I9" s="233"/>
      <c r="J9" s="232"/>
      <c r="K9" s="233"/>
    </row>
    <row r="10" spans="1:11" ht="12.75">
      <c r="A10" s="229"/>
      <c r="B10" s="20" t="s">
        <v>31</v>
      </c>
      <c r="C10" s="20" t="s">
        <v>32</v>
      </c>
      <c r="D10" s="20" t="s">
        <v>31</v>
      </c>
      <c r="E10" s="20" t="s">
        <v>32</v>
      </c>
      <c r="F10" s="20" t="s">
        <v>31</v>
      </c>
      <c r="G10" s="20" t="s">
        <v>32</v>
      </c>
      <c r="H10" s="20" t="s">
        <v>31</v>
      </c>
      <c r="I10" s="20" t="s">
        <v>32</v>
      </c>
      <c r="J10" s="20" t="s">
        <v>31</v>
      </c>
      <c r="K10" s="20" t="s">
        <v>32</v>
      </c>
    </row>
    <row r="11" spans="1:11" ht="12.75">
      <c r="A11" s="9" t="s">
        <v>64</v>
      </c>
      <c r="B11" s="37">
        <f aca="true" t="shared" si="0" ref="B11:I11">B31*3</f>
        <v>135354</v>
      </c>
      <c r="C11" s="37">
        <f t="shared" si="0"/>
        <v>114372</v>
      </c>
      <c r="D11" s="146">
        <f t="shared" si="0"/>
        <v>5139</v>
      </c>
      <c r="E11" s="146">
        <f t="shared" si="0"/>
        <v>4713</v>
      </c>
      <c r="F11" s="37">
        <f t="shared" si="0"/>
        <v>825</v>
      </c>
      <c r="G11" s="37">
        <f t="shared" si="0"/>
        <v>678</v>
      </c>
      <c r="H11" s="37">
        <f t="shared" si="0"/>
        <v>5004</v>
      </c>
      <c r="I11" s="37">
        <f t="shared" si="0"/>
        <v>4200</v>
      </c>
      <c r="J11" s="37">
        <f>B11+D11+F11+H11</f>
        <v>146322</v>
      </c>
      <c r="K11" s="38">
        <f aca="true" t="shared" si="1" ref="K11:K18">C11+E11+G11+I11</f>
        <v>123963</v>
      </c>
    </row>
    <row r="12" spans="1:11" ht="12.75">
      <c r="A12" s="9" t="s">
        <v>2</v>
      </c>
      <c r="B12" s="37">
        <f aca="true" t="shared" si="2" ref="B12:E13">B32*3</f>
        <v>14700</v>
      </c>
      <c r="C12" s="37">
        <f t="shared" si="2"/>
        <v>12438</v>
      </c>
      <c r="D12" s="146">
        <f t="shared" si="2"/>
        <v>15600</v>
      </c>
      <c r="E12" s="146">
        <f t="shared" si="2"/>
        <v>13071</v>
      </c>
      <c r="F12" s="37">
        <f>F32*3</f>
        <v>606</v>
      </c>
      <c r="G12" s="37">
        <f>G32*3</f>
        <v>498</v>
      </c>
      <c r="H12" s="37">
        <v>0</v>
      </c>
      <c r="I12" s="37">
        <v>0</v>
      </c>
      <c r="J12" s="37">
        <f>B12+D12+F12+H12</f>
        <v>30906</v>
      </c>
      <c r="K12" s="38">
        <f t="shared" si="1"/>
        <v>26007</v>
      </c>
    </row>
    <row r="13" spans="1:11" ht="12.75">
      <c r="A13" s="9" t="s">
        <v>3</v>
      </c>
      <c r="B13" s="37">
        <f t="shared" si="2"/>
        <v>6000</v>
      </c>
      <c r="C13" s="37">
        <f t="shared" si="2"/>
        <v>5055</v>
      </c>
      <c r="D13" s="146">
        <f t="shared" si="2"/>
        <v>40371</v>
      </c>
      <c r="E13" s="146">
        <f t="shared" si="2"/>
        <v>33639</v>
      </c>
      <c r="F13" s="37">
        <f>F33*3</f>
        <v>141</v>
      </c>
      <c r="G13" s="37">
        <f>G33*3</f>
        <v>117</v>
      </c>
      <c r="H13" s="37">
        <f>H33*3</f>
        <v>0</v>
      </c>
      <c r="I13" s="37">
        <f>I33*3</f>
        <v>0</v>
      </c>
      <c r="J13" s="37">
        <f>B13+D13+F13+H13</f>
        <v>46512</v>
      </c>
      <c r="K13" s="38">
        <f t="shared" si="1"/>
        <v>38811</v>
      </c>
    </row>
    <row r="14" spans="1:11" ht="12.75">
      <c r="A14" s="21" t="s">
        <v>65</v>
      </c>
      <c r="B14" s="39">
        <f aca="true" t="shared" si="3" ref="B14:K14">SUM(B11:B13)</f>
        <v>156054</v>
      </c>
      <c r="C14" s="39">
        <f t="shared" si="3"/>
        <v>131865</v>
      </c>
      <c r="D14" s="39">
        <f t="shared" si="3"/>
        <v>61110</v>
      </c>
      <c r="E14" s="39">
        <f t="shared" si="3"/>
        <v>51423</v>
      </c>
      <c r="F14" s="39">
        <f t="shared" si="3"/>
        <v>1572</v>
      </c>
      <c r="G14" s="39">
        <f t="shared" si="3"/>
        <v>1293</v>
      </c>
      <c r="H14" s="39">
        <f t="shared" si="3"/>
        <v>5004</v>
      </c>
      <c r="I14" s="39">
        <f t="shared" si="3"/>
        <v>4200</v>
      </c>
      <c r="J14" s="39">
        <f t="shared" si="3"/>
        <v>223740</v>
      </c>
      <c r="K14" s="39">
        <f t="shared" si="3"/>
        <v>188781</v>
      </c>
    </row>
    <row r="15" spans="1:11" ht="12.75">
      <c r="A15" s="9" t="s">
        <v>5</v>
      </c>
      <c r="B15" s="37">
        <f aca="true" t="shared" si="4" ref="B15:I18">B35*3</f>
        <v>134370</v>
      </c>
      <c r="C15" s="37">
        <f t="shared" si="4"/>
        <v>119454</v>
      </c>
      <c r="D15" s="146">
        <f t="shared" si="4"/>
        <v>119655</v>
      </c>
      <c r="E15" s="146">
        <f t="shared" si="4"/>
        <v>103668</v>
      </c>
      <c r="F15" s="37">
        <f>F35*3</f>
        <v>99126</v>
      </c>
      <c r="G15" s="37">
        <f>G35*3</f>
        <v>81402</v>
      </c>
      <c r="H15" s="37">
        <f t="shared" si="4"/>
        <v>52911</v>
      </c>
      <c r="I15" s="37">
        <f t="shared" si="4"/>
        <v>47622</v>
      </c>
      <c r="J15" s="37">
        <f>B15+D15+F15+H15</f>
        <v>406062</v>
      </c>
      <c r="K15" s="38">
        <f t="shared" si="1"/>
        <v>352146</v>
      </c>
    </row>
    <row r="16" spans="1:11" ht="12.75">
      <c r="A16" s="9" t="s">
        <v>6</v>
      </c>
      <c r="B16" s="37">
        <f t="shared" si="4"/>
        <v>25500</v>
      </c>
      <c r="C16" s="37">
        <f t="shared" si="4"/>
        <v>22668</v>
      </c>
      <c r="D16" s="146">
        <f t="shared" si="4"/>
        <v>38247</v>
      </c>
      <c r="E16" s="146">
        <f t="shared" si="4"/>
        <v>32727</v>
      </c>
      <c r="F16" s="37">
        <f>F36*3</f>
        <v>4149</v>
      </c>
      <c r="G16" s="37">
        <f t="shared" si="4"/>
        <v>3408</v>
      </c>
      <c r="H16" s="37">
        <f t="shared" si="4"/>
        <v>213</v>
      </c>
      <c r="I16" s="37">
        <f t="shared" si="4"/>
        <v>192</v>
      </c>
      <c r="J16" s="37">
        <f>B16+D16+F16+H16</f>
        <v>68109</v>
      </c>
      <c r="K16" s="38">
        <f t="shared" si="1"/>
        <v>58995</v>
      </c>
    </row>
    <row r="17" spans="1:11" ht="12.75">
      <c r="A17" s="9" t="s">
        <v>7</v>
      </c>
      <c r="B17" s="37">
        <f t="shared" si="4"/>
        <v>2160</v>
      </c>
      <c r="C17" s="37">
        <f t="shared" si="4"/>
        <v>1919.592</v>
      </c>
      <c r="D17" s="146">
        <f t="shared" si="4"/>
        <v>1002</v>
      </c>
      <c r="E17" s="146">
        <f t="shared" si="4"/>
        <v>798</v>
      </c>
      <c r="F17" s="37">
        <f>F37*3</f>
        <v>1203</v>
      </c>
      <c r="G17" s="37">
        <f>G37*3</f>
        <v>990</v>
      </c>
      <c r="H17" s="37">
        <f t="shared" si="4"/>
        <v>0</v>
      </c>
      <c r="I17" s="37">
        <f t="shared" si="4"/>
        <v>0</v>
      </c>
      <c r="J17" s="37">
        <f>B17+D17+F17+H17</f>
        <v>4365</v>
      </c>
      <c r="K17" s="38">
        <f t="shared" si="1"/>
        <v>3707.592</v>
      </c>
    </row>
    <row r="18" spans="1:11" ht="12.75">
      <c r="A18" s="9" t="s">
        <v>8</v>
      </c>
      <c r="B18" s="37">
        <f t="shared" si="4"/>
        <v>5982</v>
      </c>
      <c r="C18" s="37">
        <f t="shared" si="4"/>
        <v>5319</v>
      </c>
      <c r="D18" s="146">
        <f t="shared" si="4"/>
        <v>5544</v>
      </c>
      <c r="E18" s="146">
        <f t="shared" si="4"/>
        <v>4677</v>
      </c>
      <c r="F18" s="37">
        <f>F38*3</f>
        <v>8160</v>
      </c>
      <c r="G18" s="37">
        <f>G38*3</f>
        <v>6699</v>
      </c>
      <c r="H18" s="37">
        <f t="shared" si="4"/>
        <v>1704</v>
      </c>
      <c r="I18" s="37">
        <f t="shared" si="4"/>
        <v>1521</v>
      </c>
      <c r="J18" s="37">
        <f>B18+D18+F18+H18</f>
        <v>21390</v>
      </c>
      <c r="K18" s="38">
        <f t="shared" si="1"/>
        <v>18216</v>
      </c>
    </row>
    <row r="19" spans="1:11" ht="12.75">
      <c r="A19" s="21" t="s">
        <v>9</v>
      </c>
      <c r="B19" s="39">
        <f aca="true" t="shared" si="5" ref="B19:K19">SUM(B15:B18)</f>
        <v>168012</v>
      </c>
      <c r="C19" s="39">
        <f t="shared" si="5"/>
        <v>149360.592</v>
      </c>
      <c r="D19" s="39">
        <f t="shared" si="5"/>
        <v>164448</v>
      </c>
      <c r="E19" s="39">
        <f t="shared" si="5"/>
        <v>141870</v>
      </c>
      <c r="F19" s="39">
        <f t="shared" si="5"/>
        <v>112638</v>
      </c>
      <c r="G19" s="39">
        <f t="shared" si="5"/>
        <v>92499</v>
      </c>
      <c r="H19" s="39">
        <f t="shared" si="5"/>
        <v>54828</v>
      </c>
      <c r="I19" s="39">
        <f t="shared" si="5"/>
        <v>49335</v>
      </c>
      <c r="J19" s="39">
        <f t="shared" si="5"/>
        <v>499926</v>
      </c>
      <c r="K19" s="39">
        <f t="shared" si="5"/>
        <v>433064.592</v>
      </c>
    </row>
    <row r="20" spans="1:11" ht="12.75">
      <c r="A20" s="23" t="s">
        <v>57</v>
      </c>
      <c r="B20" s="40">
        <f aca="true" t="shared" si="6" ref="B20:K20">B14+B19</f>
        <v>324066</v>
      </c>
      <c r="C20" s="40">
        <f>C14+C19</f>
        <v>281225.592</v>
      </c>
      <c r="D20" s="40">
        <f t="shared" si="6"/>
        <v>225558</v>
      </c>
      <c r="E20" s="40">
        <f t="shared" si="6"/>
        <v>193293</v>
      </c>
      <c r="F20" s="40">
        <f t="shared" si="6"/>
        <v>114210</v>
      </c>
      <c r="G20" s="40">
        <f t="shared" si="6"/>
        <v>93792</v>
      </c>
      <c r="H20" s="40">
        <f t="shared" si="6"/>
        <v>59832</v>
      </c>
      <c r="I20" s="40">
        <f t="shared" si="6"/>
        <v>53535</v>
      </c>
      <c r="J20" s="40">
        <f t="shared" si="6"/>
        <v>723666</v>
      </c>
      <c r="K20" s="40">
        <f t="shared" si="6"/>
        <v>621845.592</v>
      </c>
    </row>
    <row r="21" spans="1:5" ht="12.75">
      <c r="A21" s="6" t="s">
        <v>30</v>
      </c>
      <c r="B21" s="7"/>
      <c r="C21" s="7"/>
      <c r="D21" s="7"/>
      <c r="E21" s="7"/>
    </row>
    <row r="23" spans="1:11" ht="12.75">
      <c r="A23" s="173" t="s">
        <v>226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</row>
    <row r="24" spans="1:11" ht="12.75">
      <c r="A24" s="173" t="s">
        <v>242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</row>
    <row r="25" spans="1:11" ht="12.75">
      <c r="A25" s="173" t="s">
        <v>63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</row>
    <row r="27" spans="1:11" ht="12.75">
      <c r="A27" s="6" t="s">
        <v>107</v>
      </c>
      <c r="J27" s="199" t="s">
        <v>78</v>
      </c>
      <c r="K27" s="199"/>
    </row>
    <row r="28" spans="1:11" ht="12.75">
      <c r="A28" s="227" t="s">
        <v>0</v>
      </c>
      <c r="B28" s="230" t="s">
        <v>19</v>
      </c>
      <c r="C28" s="231"/>
      <c r="D28" s="230" t="s">
        <v>20</v>
      </c>
      <c r="E28" s="231"/>
      <c r="F28" s="230" t="s">
        <v>21</v>
      </c>
      <c r="G28" s="231"/>
      <c r="H28" s="230" t="s">
        <v>22</v>
      </c>
      <c r="I28" s="231"/>
      <c r="J28" s="230" t="s">
        <v>23</v>
      </c>
      <c r="K28" s="231"/>
    </row>
    <row r="29" spans="1:11" ht="12.75">
      <c r="A29" s="228"/>
      <c r="B29" s="232"/>
      <c r="C29" s="233"/>
      <c r="D29" s="232"/>
      <c r="E29" s="233"/>
      <c r="F29" s="232"/>
      <c r="G29" s="233"/>
      <c r="H29" s="232"/>
      <c r="I29" s="233"/>
      <c r="J29" s="232"/>
      <c r="K29" s="233"/>
    </row>
    <row r="30" spans="1:11" ht="12.75">
      <c r="A30" s="229"/>
      <c r="B30" s="20" t="s">
        <v>31</v>
      </c>
      <c r="C30" s="20" t="s">
        <v>32</v>
      </c>
      <c r="D30" s="20" t="s">
        <v>31</v>
      </c>
      <c r="E30" s="20" t="s">
        <v>32</v>
      </c>
      <c r="F30" s="20" t="s">
        <v>31</v>
      </c>
      <c r="G30" s="20" t="s">
        <v>32</v>
      </c>
      <c r="H30" s="20" t="s">
        <v>31</v>
      </c>
      <c r="I30" s="20" t="s">
        <v>32</v>
      </c>
      <c r="J30" s="20" t="s">
        <v>31</v>
      </c>
      <c r="K30" s="20" t="s">
        <v>32</v>
      </c>
    </row>
    <row r="31" spans="1:11" ht="12.75">
      <c r="A31" s="9" t="s">
        <v>64</v>
      </c>
      <c r="B31" s="37">
        <v>45118</v>
      </c>
      <c r="C31" s="37">
        <v>38124</v>
      </c>
      <c r="D31" s="146">
        <v>1713</v>
      </c>
      <c r="E31" s="146">
        <v>1571</v>
      </c>
      <c r="F31" s="37">
        <v>275</v>
      </c>
      <c r="G31" s="37">
        <v>226</v>
      </c>
      <c r="H31" s="37">
        <v>1668</v>
      </c>
      <c r="I31" s="37">
        <v>1400</v>
      </c>
      <c r="J31" s="37">
        <f>B31+D31+F31+H31</f>
        <v>48774</v>
      </c>
      <c r="K31" s="38">
        <f aca="true" t="shared" si="7" ref="J31:K38">C31+E31+G31+I31</f>
        <v>41321</v>
      </c>
    </row>
    <row r="32" spans="1:11" ht="12.75">
      <c r="A32" s="9" t="s">
        <v>2</v>
      </c>
      <c r="B32" s="37">
        <v>4900</v>
      </c>
      <c r="C32" s="37">
        <v>4146</v>
      </c>
      <c r="D32" s="146">
        <v>5200</v>
      </c>
      <c r="E32" s="146">
        <v>4357</v>
      </c>
      <c r="F32" s="37">
        <v>202</v>
      </c>
      <c r="G32" s="37">
        <v>166</v>
      </c>
      <c r="H32" s="37">
        <v>0</v>
      </c>
      <c r="I32" s="37">
        <v>0</v>
      </c>
      <c r="J32" s="37">
        <f t="shared" si="7"/>
        <v>10302</v>
      </c>
      <c r="K32" s="38">
        <f t="shared" si="7"/>
        <v>8669</v>
      </c>
    </row>
    <row r="33" spans="1:11" ht="12.75">
      <c r="A33" s="9" t="s">
        <v>3</v>
      </c>
      <c r="B33" s="37">
        <v>2000</v>
      </c>
      <c r="C33" s="37">
        <v>1685</v>
      </c>
      <c r="D33" s="146">
        <v>13457</v>
      </c>
      <c r="E33" s="146">
        <v>11213</v>
      </c>
      <c r="F33" s="37">
        <v>47</v>
      </c>
      <c r="G33" s="37">
        <v>39</v>
      </c>
      <c r="H33" s="37">
        <v>0</v>
      </c>
      <c r="I33" s="37">
        <v>0</v>
      </c>
      <c r="J33" s="37">
        <f t="shared" si="7"/>
        <v>15504</v>
      </c>
      <c r="K33" s="38">
        <f t="shared" si="7"/>
        <v>12937</v>
      </c>
    </row>
    <row r="34" spans="1:11" ht="12.75">
      <c r="A34" s="21" t="s">
        <v>65</v>
      </c>
      <c r="B34" s="39">
        <f aca="true" t="shared" si="8" ref="B34:J34">SUM(B31:B33)</f>
        <v>52018</v>
      </c>
      <c r="C34" s="39">
        <f t="shared" si="8"/>
        <v>43955</v>
      </c>
      <c r="D34" s="39">
        <f t="shared" si="8"/>
        <v>20370</v>
      </c>
      <c r="E34" s="39">
        <f t="shared" si="8"/>
        <v>17141</v>
      </c>
      <c r="F34" s="39">
        <f t="shared" si="8"/>
        <v>524</v>
      </c>
      <c r="G34" s="39">
        <f t="shared" si="8"/>
        <v>431</v>
      </c>
      <c r="H34" s="39">
        <f t="shared" si="8"/>
        <v>1668</v>
      </c>
      <c r="I34" s="39">
        <f t="shared" si="8"/>
        <v>1400</v>
      </c>
      <c r="J34" s="39">
        <f t="shared" si="8"/>
        <v>74580</v>
      </c>
      <c r="K34" s="41">
        <f t="shared" si="7"/>
        <v>62927</v>
      </c>
    </row>
    <row r="35" spans="1:11" ht="12.75">
      <c r="A35" s="9" t="s">
        <v>5</v>
      </c>
      <c r="B35" s="37">
        <v>44790</v>
      </c>
      <c r="C35" s="37">
        <v>39818</v>
      </c>
      <c r="D35" s="146">
        <v>39885</v>
      </c>
      <c r="E35" s="146">
        <v>34556</v>
      </c>
      <c r="F35" s="37">
        <v>33042</v>
      </c>
      <c r="G35" s="37">
        <v>27134</v>
      </c>
      <c r="H35" s="37">
        <v>17637</v>
      </c>
      <c r="I35" s="37">
        <v>15874</v>
      </c>
      <c r="J35" s="37">
        <f>B35+D35+F35+H35</f>
        <v>135354</v>
      </c>
      <c r="K35" s="38">
        <f t="shared" si="7"/>
        <v>117382</v>
      </c>
    </row>
    <row r="36" spans="1:11" ht="12.75">
      <c r="A36" s="9" t="s">
        <v>6</v>
      </c>
      <c r="B36" s="37">
        <v>8500</v>
      </c>
      <c r="C36" s="37">
        <v>7556</v>
      </c>
      <c r="D36" s="146">
        <v>12749</v>
      </c>
      <c r="E36" s="146">
        <v>10909</v>
      </c>
      <c r="F36" s="37">
        <v>1383</v>
      </c>
      <c r="G36" s="37">
        <v>1136</v>
      </c>
      <c r="H36" s="37">
        <v>71</v>
      </c>
      <c r="I36" s="37">
        <v>64</v>
      </c>
      <c r="J36" s="37">
        <f>B36+D36+F36+H36</f>
        <v>22703</v>
      </c>
      <c r="K36" s="38">
        <f t="shared" si="7"/>
        <v>19665</v>
      </c>
    </row>
    <row r="37" spans="1:11" ht="12.75">
      <c r="A37" s="9" t="s">
        <v>7</v>
      </c>
      <c r="B37" s="37">
        <v>720</v>
      </c>
      <c r="C37" s="37">
        <f>B37*88.87%</f>
        <v>639.864</v>
      </c>
      <c r="D37" s="146">
        <v>334</v>
      </c>
      <c r="E37" s="146">
        <v>266</v>
      </c>
      <c r="F37" s="37">
        <v>401</v>
      </c>
      <c r="G37" s="37">
        <v>330</v>
      </c>
      <c r="H37" s="37">
        <v>0</v>
      </c>
      <c r="I37" s="37">
        <v>0</v>
      </c>
      <c r="J37" s="37">
        <f>B37+D37+F37+H37</f>
        <v>1455</v>
      </c>
      <c r="K37" s="38">
        <f t="shared" si="7"/>
        <v>1235.864</v>
      </c>
    </row>
    <row r="38" spans="1:11" ht="12.75">
      <c r="A38" s="9" t="s">
        <v>8</v>
      </c>
      <c r="B38" s="37">
        <v>1994</v>
      </c>
      <c r="C38" s="37">
        <v>1773</v>
      </c>
      <c r="D38" s="146">
        <v>1848</v>
      </c>
      <c r="E38" s="146">
        <v>1559</v>
      </c>
      <c r="F38" s="37">
        <v>2720</v>
      </c>
      <c r="G38" s="37">
        <v>2233</v>
      </c>
      <c r="H38" s="37">
        <v>568</v>
      </c>
      <c r="I38" s="37">
        <v>507</v>
      </c>
      <c r="J38" s="37">
        <f>B38+D38+F38+H38</f>
        <v>7130</v>
      </c>
      <c r="K38" s="38">
        <f t="shared" si="7"/>
        <v>6072</v>
      </c>
    </row>
    <row r="39" spans="1:11" ht="12.75">
      <c r="A39" s="21" t="s">
        <v>9</v>
      </c>
      <c r="B39" s="39">
        <f aca="true" t="shared" si="9" ref="B39:K39">SUM(B35:B38)</f>
        <v>56004</v>
      </c>
      <c r="C39" s="39">
        <f>SUM(C35:C38)</f>
        <v>49786.864</v>
      </c>
      <c r="D39" s="39">
        <f t="shared" si="9"/>
        <v>54816</v>
      </c>
      <c r="E39" s="39">
        <f t="shared" si="9"/>
        <v>47290</v>
      </c>
      <c r="F39" s="39">
        <f>SUM(F35:F38)</f>
        <v>37546</v>
      </c>
      <c r="G39" s="39">
        <f>SUM(G35:G38)</f>
        <v>30833</v>
      </c>
      <c r="H39" s="39">
        <f t="shared" si="9"/>
        <v>18276</v>
      </c>
      <c r="I39" s="39">
        <f t="shared" si="9"/>
        <v>16445</v>
      </c>
      <c r="J39" s="39">
        <f t="shared" si="9"/>
        <v>166642</v>
      </c>
      <c r="K39" s="39">
        <f t="shared" si="9"/>
        <v>144354.864</v>
      </c>
    </row>
    <row r="40" spans="1:11" ht="12.75">
      <c r="A40" s="23" t="s">
        <v>57</v>
      </c>
      <c r="B40" s="40">
        <f aca="true" t="shared" si="10" ref="B40:K40">B34+B39</f>
        <v>108022</v>
      </c>
      <c r="C40" s="40">
        <f t="shared" si="10"/>
        <v>93741.864</v>
      </c>
      <c r="D40" s="40">
        <f t="shared" si="10"/>
        <v>75186</v>
      </c>
      <c r="E40" s="40">
        <f t="shared" si="10"/>
        <v>64431</v>
      </c>
      <c r="F40" s="40">
        <f t="shared" si="10"/>
        <v>38070</v>
      </c>
      <c r="G40" s="40">
        <f t="shared" si="10"/>
        <v>31264</v>
      </c>
      <c r="H40" s="40">
        <f t="shared" si="10"/>
        <v>19944</v>
      </c>
      <c r="I40" s="40">
        <f t="shared" si="10"/>
        <v>17845</v>
      </c>
      <c r="J40" s="40">
        <f t="shared" si="10"/>
        <v>241222</v>
      </c>
      <c r="K40" s="40">
        <f t="shared" si="10"/>
        <v>207281.864</v>
      </c>
    </row>
    <row r="41" spans="1:5" ht="12.75">
      <c r="A41" s="6" t="s">
        <v>30</v>
      </c>
      <c r="B41" s="7"/>
      <c r="C41" s="7"/>
      <c r="D41" s="7"/>
      <c r="E41" s="7"/>
    </row>
  </sheetData>
  <sheetProtection/>
  <mergeCells count="21">
    <mergeCell ref="A2:B2"/>
    <mergeCell ref="A4:K4"/>
    <mergeCell ref="A5:K5"/>
    <mergeCell ref="A6:K6"/>
    <mergeCell ref="J7:K7"/>
    <mergeCell ref="J8:K9"/>
    <mergeCell ref="D8:E9"/>
    <mergeCell ref="A24:K24"/>
    <mergeCell ref="B8:C9"/>
    <mergeCell ref="B28:C29"/>
    <mergeCell ref="H28:I29"/>
    <mergeCell ref="F8:G9"/>
    <mergeCell ref="D28:E29"/>
    <mergeCell ref="A28:A30"/>
    <mergeCell ref="A23:K23"/>
    <mergeCell ref="H8:I9"/>
    <mergeCell ref="A8:A10"/>
    <mergeCell ref="J28:K29"/>
    <mergeCell ref="J27:K27"/>
    <mergeCell ref="F28:G29"/>
    <mergeCell ref="A25:K25"/>
  </mergeCells>
  <printOptions horizontalCentered="1"/>
  <pageMargins left="0.7874015748031497" right="0.7874015748031497" top="0.7874015748031497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9">
      <selection activeCell="C35" sqref="C35"/>
    </sheetView>
  </sheetViews>
  <sheetFormatPr defaultColWidth="9.140625" defaultRowHeight="12.75" customHeight="1"/>
  <cols>
    <col min="2" max="2" width="11.140625" style="0" customWidth="1"/>
    <col min="3" max="3" width="8.57421875" style="0" customWidth="1"/>
    <col min="4" max="4" width="10.421875" style="0" customWidth="1"/>
    <col min="5" max="5" width="8.57421875" style="0" customWidth="1"/>
    <col min="6" max="6" width="10.421875" style="0" customWidth="1"/>
    <col min="7" max="7" width="8.57421875" style="0" customWidth="1"/>
    <col min="8" max="8" width="10.421875" style="0" customWidth="1"/>
    <col min="9" max="9" width="8.57421875" style="0" customWidth="1"/>
    <col min="10" max="10" width="10.421875" style="0" customWidth="1"/>
    <col min="11" max="11" width="8.57421875" style="0" customWidth="1"/>
    <col min="12" max="12" width="10.421875" style="0" customWidth="1"/>
    <col min="13" max="13" width="8.57421875" style="0" customWidth="1"/>
  </cols>
  <sheetData>
    <row r="1" ht="12.75" customHeight="1">
      <c r="A1" s="2" t="s">
        <v>16</v>
      </c>
    </row>
    <row r="2" spans="1:2" ht="12.75" customHeight="1">
      <c r="A2" s="172" t="s">
        <v>17</v>
      </c>
      <c r="B2" s="172"/>
    </row>
    <row r="3" spans="1:13" ht="12.75" customHeight="1">
      <c r="A3" s="173" t="s">
        <v>227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13" ht="12.75" customHeight="1">
      <c r="A4" s="173" t="s">
        <v>246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</row>
    <row r="5" spans="1:13" ht="12.75" customHeight="1">
      <c r="A5" s="173" t="s">
        <v>49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</row>
    <row r="6" spans="2:13" ht="12.75" customHeight="1"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253" t="s">
        <v>48</v>
      </c>
      <c r="M6" s="253"/>
    </row>
    <row r="7" spans="1:13" ht="12.75" customHeight="1">
      <c r="A7" s="250" t="s">
        <v>0</v>
      </c>
      <c r="B7" s="250"/>
      <c r="C7" s="223" t="s">
        <v>85</v>
      </c>
      <c r="D7" s="223"/>
      <c r="E7" s="223" t="s">
        <v>86</v>
      </c>
      <c r="F7" s="223"/>
      <c r="G7" s="223" t="s">
        <v>87</v>
      </c>
      <c r="H7" s="223"/>
      <c r="I7" s="223" t="s">
        <v>88</v>
      </c>
      <c r="J7" s="223"/>
      <c r="K7" s="223" t="s">
        <v>89</v>
      </c>
      <c r="L7" s="223"/>
      <c r="M7" s="46" t="s">
        <v>91</v>
      </c>
    </row>
    <row r="8" spans="1:13" ht="12.75" customHeight="1">
      <c r="A8" s="248" t="s">
        <v>33</v>
      </c>
      <c r="B8" s="248"/>
      <c r="C8" s="55" t="s">
        <v>34</v>
      </c>
      <c r="D8" s="55" t="s">
        <v>35</v>
      </c>
      <c r="E8" s="55" t="s">
        <v>34</v>
      </c>
      <c r="F8" s="55" t="s">
        <v>35</v>
      </c>
      <c r="G8" s="55" t="s">
        <v>34</v>
      </c>
      <c r="H8" s="55" t="s">
        <v>35</v>
      </c>
      <c r="I8" s="55" t="s">
        <v>34</v>
      </c>
      <c r="J8" s="55" t="s">
        <v>35</v>
      </c>
      <c r="K8" s="55" t="s">
        <v>34</v>
      </c>
      <c r="L8" s="55" t="s">
        <v>35</v>
      </c>
      <c r="M8" s="56" t="s">
        <v>92</v>
      </c>
    </row>
    <row r="9" spans="1:13" ht="9.75" customHeight="1">
      <c r="A9" s="249">
        <v>1</v>
      </c>
      <c r="B9" s="249"/>
      <c r="C9" s="29">
        <v>2</v>
      </c>
      <c r="D9" s="29">
        <v>3</v>
      </c>
      <c r="E9" s="29">
        <v>4</v>
      </c>
      <c r="F9" s="29">
        <v>5</v>
      </c>
      <c r="G9" s="29">
        <v>6</v>
      </c>
      <c r="H9" s="29">
        <v>7</v>
      </c>
      <c r="I9" s="29">
        <v>8</v>
      </c>
      <c r="J9" s="29">
        <v>9</v>
      </c>
      <c r="K9" s="29">
        <v>10</v>
      </c>
      <c r="L9" s="29">
        <v>11</v>
      </c>
      <c r="M9" s="47">
        <v>12</v>
      </c>
    </row>
    <row r="10" spans="1:13" ht="12.75" customHeight="1">
      <c r="A10" s="242" t="s">
        <v>36</v>
      </c>
      <c r="B10" s="243"/>
      <c r="C10" s="30">
        <f aca="true" t="shared" si="0" ref="C10:D12">C31*3</f>
        <v>94092</v>
      </c>
      <c r="D10" s="30">
        <f t="shared" si="0"/>
        <v>12412266</v>
      </c>
      <c r="E10" s="30">
        <f aca="true" t="shared" si="1" ref="E10:H12">E31*3</f>
        <v>25659</v>
      </c>
      <c r="F10" s="30">
        <f t="shared" si="1"/>
        <v>2976348</v>
      </c>
      <c r="G10" s="30">
        <f>G31*3</f>
        <v>348</v>
      </c>
      <c r="H10" s="30">
        <f>H31*3</f>
        <v>43119</v>
      </c>
      <c r="I10" s="30">
        <v>3450</v>
      </c>
      <c r="J10" s="30">
        <v>442800</v>
      </c>
      <c r="K10" s="30">
        <f aca="true" t="shared" si="2" ref="K10:L12">C10+E10+G10+I10</f>
        <v>123549</v>
      </c>
      <c r="L10" s="30">
        <f t="shared" si="2"/>
        <v>15874533</v>
      </c>
      <c r="M10" s="44">
        <f>L10/K10</f>
        <v>128.48774979967462</v>
      </c>
    </row>
    <row r="11" spans="1:13" ht="12.75" customHeight="1">
      <c r="A11" s="242" t="s">
        <v>37</v>
      </c>
      <c r="B11" s="243"/>
      <c r="C11" s="30">
        <f t="shared" si="0"/>
        <v>11184</v>
      </c>
      <c r="D11" s="30">
        <f t="shared" si="0"/>
        <v>771699</v>
      </c>
      <c r="E11" s="30">
        <f t="shared" si="1"/>
        <v>13011</v>
      </c>
      <c r="F11" s="30">
        <f t="shared" si="1"/>
        <v>862959</v>
      </c>
      <c r="G11" s="30">
        <f t="shared" si="1"/>
        <v>738</v>
      </c>
      <c r="H11" s="30">
        <f t="shared" si="1"/>
        <v>50916</v>
      </c>
      <c r="I11" s="30">
        <v>180</v>
      </c>
      <c r="J11" s="30">
        <v>12420</v>
      </c>
      <c r="K11" s="30">
        <f t="shared" si="2"/>
        <v>25113</v>
      </c>
      <c r="L11" s="30">
        <f t="shared" si="2"/>
        <v>1697994</v>
      </c>
      <c r="M11" s="44">
        <f aca="true" t="shared" si="3" ref="M11:M22">L11/K11</f>
        <v>67.61414406880898</v>
      </c>
    </row>
    <row r="12" spans="1:13" ht="12.75" customHeight="1">
      <c r="A12" s="242" t="s">
        <v>38</v>
      </c>
      <c r="B12" s="243"/>
      <c r="C12" s="30">
        <f t="shared" si="0"/>
        <v>26589</v>
      </c>
      <c r="D12" s="30">
        <f t="shared" si="0"/>
        <v>1302861</v>
      </c>
      <c r="E12" s="30">
        <f t="shared" si="1"/>
        <v>12753</v>
      </c>
      <c r="F12" s="30">
        <f t="shared" si="1"/>
        <v>560259</v>
      </c>
      <c r="G12" s="30">
        <f t="shared" si="1"/>
        <v>210</v>
      </c>
      <c r="H12" s="30">
        <f t="shared" si="1"/>
        <v>9270</v>
      </c>
      <c r="I12" s="30">
        <v>570</v>
      </c>
      <c r="J12" s="30">
        <v>21870</v>
      </c>
      <c r="K12" s="30">
        <f t="shared" si="2"/>
        <v>40122</v>
      </c>
      <c r="L12" s="30">
        <f t="shared" si="2"/>
        <v>1894260</v>
      </c>
      <c r="M12" s="44">
        <f t="shared" si="3"/>
        <v>47.21250186929864</v>
      </c>
    </row>
    <row r="13" spans="1:13" ht="12.75" customHeight="1">
      <c r="A13" s="244" t="s">
        <v>39</v>
      </c>
      <c r="B13" s="245"/>
      <c r="C13" s="42">
        <f aca="true" t="shared" si="4" ref="C13:L13">SUM(C10:C12)</f>
        <v>131865</v>
      </c>
      <c r="D13" s="42">
        <f t="shared" si="4"/>
        <v>14486826</v>
      </c>
      <c r="E13" s="42">
        <f t="shared" si="4"/>
        <v>51423</v>
      </c>
      <c r="F13" s="42">
        <f>SUM(F10:F12)</f>
        <v>4399566</v>
      </c>
      <c r="G13" s="42">
        <f t="shared" si="4"/>
        <v>1296</v>
      </c>
      <c r="H13" s="42">
        <f t="shared" si="4"/>
        <v>103305</v>
      </c>
      <c r="I13" s="42">
        <f t="shared" si="4"/>
        <v>4200</v>
      </c>
      <c r="J13" s="42">
        <f t="shared" si="4"/>
        <v>477090</v>
      </c>
      <c r="K13" s="42">
        <f t="shared" si="4"/>
        <v>188784</v>
      </c>
      <c r="L13" s="42">
        <f t="shared" si="4"/>
        <v>19466787</v>
      </c>
      <c r="M13" s="48">
        <f t="shared" si="3"/>
        <v>103.1167206966692</v>
      </c>
    </row>
    <row r="14" spans="1:13" ht="12.75" customHeight="1">
      <c r="A14" s="242" t="s">
        <v>40</v>
      </c>
      <c r="B14" s="243"/>
      <c r="C14" s="30">
        <f aca="true" t="shared" si="5" ref="C14:D19">C35*3</f>
        <v>51564</v>
      </c>
      <c r="D14" s="30">
        <f t="shared" si="5"/>
        <v>5943717</v>
      </c>
      <c r="E14" s="30">
        <f aca="true" t="shared" si="6" ref="E14:E19">E35*3</f>
        <v>24075</v>
      </c>
      <c r="F14" s="30">
        <f aca="true" t="shared" si="7" ref="F14:H19">F35*3</f>
        <v>2505633</v>
      </c>
      <c r="G14" s="30">
        <f>G35*3</f>
        <v>34584</v>
      </c>
      <c r="H14" s="30">
        <f>H35*3</f>
        <v>3974715</v>
      </c>
      <c r="I14" s="30">
        <v>11982</v>
      </c>
      <c r="J14" s="30">
        <v>1330236</v>
      </c>
      <c r="K14" s="30">
        <f aca="true" t="shared" si="8" ref="K14:L19">C14+E14+G14+I14</f>
        <v>122205</v>
      </c>
      <c r="L14" s="30">
        <f t="shared" si="8"/>
        <v>13754301</v>
      </c>
      <c r="M14" s="44">
        <f t="shared" si="3"/>
        <v>112.55104946606113</v>
      </c>
    </row>
    <row r="15" spans="1:13" ht="12.75" customHeight="1">
      <c r="A15" s="242" t="s">
        <v>41</v>
      </c>
      <c r="B15" s="243"/>
      <c r="C15" s="30">
        <f t="shared" si="5"/>
        <v>7530</v>
      </c>
      <c r="D15" s="30">
        <f t="shared" si="5"/>
        <v>1414800</v>
      </c>
      <c r="E15" s="30">
        <f t="shared" si="6"/>
        <v>4797</v>
      </c>
      <c r="F15" s="30">
        <f t="shared" si="7"/>
        <v>812550</v>
      </c>
      <c r="G15" s="30">
        <f t="shared" si="7"/>
        <v>1449</v>
      </c>
      <c r="H15" s="30">
        <f t="shared" si="7"/>
        <v>249258</v>
      </c>
      <c r="I15" s="30">
        <v>12</v>
      </c>
      <c r="J15" s="30">
        <v>2175</v>
      </c>
      <c r="K15" s="30">
        <f t="shared" si="8"/>
        <v>13788</v>
      </c>
      <c r="L15" s="30">
        <f t="shared" si="8"/>
        <v>2478783</v>
      </c>
      <c r="M15" s="44">
        <f t="shared" si="3"/>
        <v>179.77828546562228</v>
      </c>
    </row>
    <row r="16" spans="1:13" ht="12.75" customHeight="1">
      <c r="A16" s="242" t="s">
        <v>42</v>
      </c>
      <c r="B16" s="243"/>
      <c r="C16" s="30">
        <f t="shared" si="5"/>
        <v>957</v>
      </c>
      <c r="D16" s="30">
        <f t="shared" si="5"/>
        <v>165597</v>
      </c>
      <c r="E16" s="30">
        <f t="shared" si="6"/>
        <v>81</v>
      </c>
      <c r="F16" s="30">
        <f t="shared" si="7"/>
        <v>13809</v>
      </c>
      <c r="G16" s="30">
        <f t="shared" si="7"/>
        <v>420</v>
      </c>
      <c r="H16" s="30">
        <f t="shared" si="7"/>
        <v>74031</v>
      </c>
      <c r="I16" s="30">
        <v>0</v>
      </c>
      <c r="J16" s="30">
        <v>0</v>
      </c>
      <c r="K16" s="30">
        <f t="shared" si="8"/>
        <v>1458</v>
      </c>
      <c r="L16" s="30">
        <f t="shared" si="8"/>
        <v>253437</v>
      </c>
      <c r="M16" s="44">
        <f t="shared" si="3"/>
        <v>173.82510288065845</v>
      </c>
    </row>
    <row r="17" spans="1:13" ht="12.75" customHeight="1">
      <c r="A17" s="242" t="s">
        <v>43</v>
      </c>
      <c r="B17" s="243"/>
      <c r="C17" s="30">
        <f t="shared" si="5"/>
        <v>0</v>
      </c>
      <c r="D17" s="30">
        <f t="shared" si="5"/>
        <v>0</v>
      </c>
      <c r="E17" s="30">
        <f t="shared" si="6"/>
        <v>0</v>
      </c>
      <c r="F17" s="30">
        <f t="shared" si="7"/>
        <v>0</v>
      </c>
      <c r="G17" s="30">
        <f t="shared" si="7"/>
        <v>2847</v>
      </c>
      <c r="H17" s="30">
        <f t="shared" si="7"/>
        <v>197562</v>
      </c>
      <c r="I17" s="30">
        <v>0</v>
      </c>
      <c r="J17" s="30">
        <v>0</v>
      </c>
      <c r="K17" s="30">
        <f t="shared" si="8"/>
        <v>2847</v>
      </c>
      <c r="L17" s="30">
        <f t="shared" si="8"/>
        <v>197562</v>
      </c>
      <c r="M17" s="44">
        <v>0</v>
      </c>
    </row>
    <row r="18" spans="1:13" ht="12.75" customHeight="1">
      <c r="A18" s="242" t="s">
        <v>44</v>
      </c>
      <c r="B18" s="243"/>
      <c r="C18" s="30">
        <f t="shared" si="5"/>
        <v>630</v>
      </c>
      <c r="D18" s="30">
        <f t="shared" si="5"/>
        <v>44100</v>
      </c>
      <c r="E18" s="30">
        <f t="shared" si="6"/>
        <v>4992</v>
      </c>
      <c r="F18" s="30">
        <f t="shared" si="7"/>
        <v>309303</v>
      </c>
      <c r="G18" s="30">
        <f t="shared" si="7"/>
        <v>0</v>
      </c>
      <c r="H18" s="30">
        <f t="shared" si="7"/>
        <v>0</v>
      </c>
      <c r="I18" s="30">
        <v>0</v>
      </c>
      <c r="J18" s="30">
        <v>0</v>
      </c>
      <c r="K18" s="30">
        <f t="shared" si="8"/>
        <v>5622</v>
      </c>
      <c r="L18" s="30">
        <f t="shared" si="8"/>
        <v>353403</v>
      </c>
      <c r="M18" s="44">
        <f t="shared" si="3"/>
        <v>62.8607257203842</v>
      </c>
    </row>
    <row r="19" spans="1:13" ht="12.75" customHeight="1">
      <c r="A19" s="242" t="s">
        <v>45</v>
      </c>
      <c r="B19" s="243"/>
      <c r="C19" s="30">
        <f t="shared" si="5"/>
        <v>88680</v>
      </c>
      <c r="D19" s="30">
        <f t="shared" si="5"/>
        <v>4414080</v>
      </c>
      <c r="E19" s="30">
        <f t="shared" si="6"/>
        <v>107925</v>
      </c>
      <c r="F19" s="30">
        <f t="shared" si="7"/>
        <v>3975261</v>
      </c>
      <c r="G19" s="30">
        <f t="shared" si="7"/>
        <v>53199</v>
      </c>
      <c r="H19" s="30">
        <f t="shared" si="7"/>
        <v>2500353</v>
      </c>
      <c r="I19" s="30">
        <v>37341</v>
      </c>
      <c r="J19" s="30">
        <v>1284495</v>
      </c>
      <c r="K19" s="30">
        <f t="shared" si="8"/>
        <v>287145</v>
      </c>
      <c r="L19" s="30">
        <f t="shared" si="8"/>
        <v>12174189</v>
      </c>
      <c r="M19" s="44">
        <f t="shared" si="3"/>
        <v>42.39735673614376</v>
      </c>
    </row>
    <row r="20" spans="1:13" ht="12.75" customHeight="1">
      <c r="A20" s="244" t="s">
        <v>46</v>
      </c>
      <c r="B20" s="245"/>
      <c r="C20" s="42">
        <f aca="true" t="shared" si="9" ref="C20:L20">SUM(C14:C19)</f>
        <v>149361</v>
      </c>
      <c r="D20" s="42">
        <f t="shared" si="9"/>
        <v>11982294</v>
      </c>
      <c r="E20" s="42">
        <f t="shared" si="9"/>
        <v>141870</v>
      </c>
      <c r="F20" s="42">
        <f>SUM(F14:F19)</f>
        <v>7616556</v>
      </c>
      <c r="G20" s="42">
        <f t="shared" si="9"/>
        <v>92499</v>
      </c>
      <c r="H20" s="42">
        <f t="shared" si="9"/>
        <v>6995919</v>
      </c>
      <c r="I20" s="42">
        <f t="shared" si="9"/>
        <v>49335</v>
      </c>
      <c r="J20" s="42">
        <f t="shared" si="9"/>
        <v>2616906</v>
      </c>
      <c r="K20" s="42">
        <f t="shared" si="9"/>
        <v>433065</v>
      </c>
      <c r="L20" s="42">
        <f t="shared" si="9"/>
        <v>29211675</v>
      </c>
      <c r="M20" s="48">
        <f t="shared" si="3"/>
        <v>67.4533268677912</v>
      </c>
    </row>
    <row r="21" spans="1:13" ht="12.75" customHeight="1">
      <c r="A21" s="246" t="s">
        <v>47</v>
      </c>
      <c r="B21" s="247"/>
      <c r="C21" s="31">
        <f aca="true" t="shared" si="10" ref="C21:L21">C13+C20</f>
        <v>281226</v>
      </c>
      <c r="D21" s="31">
        <f t="shared" si="10"/>
        <v>26469120</v>
      </c>
      <c r="E21" s="31">
        <f t="shared" si="10"/>
        <v>193293</v>
      </c>
      <c r="F21" s="31">
        <f>F13+F20</f>
        <v>12016122</v>
      </c>
      <c r="G21" s="31">
        <f t="shared" si="10"/>
        <v>93795</v>
      </c>
      <c r="H21" s="31">
        <f t="shared" si="10"/>
        <v>7099224</v>
      </c>
      <c r="I21" s="31">
        <f t="shared" si="10"/>
        <v>53535</v>
      </c>
      <c r="J21" s="31">
        <f t="shared" si="10"/>
        <v>3093996</v>
      </c>
      <c r="K21" s="31">
        <f t="shared" si="10"/>
        <v>621849</v>
      </c>
      <c r="L21" s="31">
        <f t="shared" si="10"/>
        <v>48678462</v>
      </c>
      <c r="M21" s="53">
        <f t="shared" si="3"/>
        <v>78.28019663937708</v>
      </c>
    </row>
    <row r="22" spans="1:13" ht="12.75" customHeight="1">
      <c r="A22" s="251" t="s">
        <v>11</v>
      </c>
      <c r="B22" s="252"/>
      <c r="C22" s="43">
        <f aca="true" t="shared" si="11" ref="C22:L22">C21/3</f>
        <v>93742</v>
      </c>
      <c r="D22" s="43">
        <f t="shared" si="11"/>
        <v>8823040</v>
      </c>
      <c r="E22" s="43">
        <f t="shared" si="11"/>
        <v>64431</v>
      </c>
      <c r="F22" s="43">
        <f>F21/3</f>
        <v>4005374</v>
      </c>
      <c r="G22" s="43">
        <f t="shared" si="11"/>
        <v>31265</v>
      </c>
      <c r="H22" s="43">
        <f t="shared" si="11"/>
        <v>2366408</v>
      </c>
      <c r="I22" s="43">
        <f t="shared" si="11"/>
        <v>17845</v>
      </c>
      <c r="J22" s="43">
        <f t="shared" si="11"/>
        <v>1031332</v>
      </c>
      <c r="K22" s="43">
        <f t="shared" si="11"/>
        <v>207283</v>
      </c>
      <c r="L22" s="43">
        <f t="shared" si="11"/>
        <v>16226154</v>
      </c>
      <c r="M22" s="54">
        <f t="shared" si="3"/>
        <v>78.28019663937708</v>
      </c>
    </row>
    <row r="23" spans="1:12" s="7" customFormat="1" ht="12.75" customHeight="1">
      <c r="A23" s="88"/>
      <c r="B23" s="88"/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1:13" s="7" customFormat="1" ht="12.75" customHeight="1">
      <c r="A24" s="173" t="s">
        <v>228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</row>
    <row r="25" spans="1:13" s="7" customFormat="1" ht="12.75" customHeight="1">
      <c r="A25" s="173" t="s">
        <v>246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</row>
    <row r="26" spans="1:13" s="7" customFormat="1" ht="12.75" customHeight="1">
      <c r="A26" s="173" t="s">
        <v>49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</row>
    <row r="27" spans="1:13" ht="12.75" customHeight="1">
      <c r="A27" s="6" t="s">
        <v>107</v>
      </c>
      <c r="L27" s="253" t="s">
        <v>222</v>
      </c>
      <c r="M27" s="253"/>
    </row>
    <row r="28" spans="1:13" ht="12.75" customHeight="1">
      <c r="A28" s="250" t="s">
        <v>0</v>
      </c>
      <c r="B28" s="250"/>
      <c r="C28" s="223" t="s">
        <v>85</v>
      </c>
      <c r="D28" s="223"/>
      <c r="E28" s="223" t="s">
        <v>86</v>
      </c>
      <c r="F28" s="223"/>
      <c r="G28" s="223" t="s">
        <v>87</v>
      </c>
      <c r="H28" s="223"/>
      <c r="I28" s="223" t="s">
        <v>88</v>
      </c>
      <c r="J28" s="223"/>
      <c r="K28" s="223" t="s">
        <v>89</v>
      </c>
      <c r="L28" s="223"/>
      <c r="M28" s="46" t="s">
        <v>91</v>
      </c>
    </row>
    <row r="29" spans="1:13" ht="12.75" customHeight="1">
      <c r="A29" s="248" t="s">
        <v>33</v>
      </c>
      <c r="B29" s="248"/>
      <c r="C29" s="55" t="s">
        <v>34</v>
      </c>
      <c r="D29" s="55" t="s">
        <v>35</v>
      </c>
      <c r="E29" s="55" t="s">
        <v>34</v>
      </c>
      <c r="F29" s="55" t="s">
        <v>35</v>
      </c>
      <c r="G29" s="55" t="s">
        <v>34</v>
      </c>
      <c r="H29" s="55" t="s">
        <v>35</v>
      </c>
      <c r="I29" s="55" t="s">
        <v>34</v>
      </c>
      <c r="J29" s="55" t="s">
        <v>35</v>
      </c>
      <c r="K29" s="55" t="s">
        <v>34</v>
      </c>
      <c r="L29" s="55" t="s">
        <v>35</v>
      </c>
      <c r="M29" s="56" t="s">
        <v>92</v>
      </c>
    </row>
    <row r="30" spans="1:13" ht="12.75" customHeight="1">
      <c r="A30" s="249">
        <v>1</v>
      </c>
      <c r="B30" s="249"/>
      <c r="C30" s="29">
        <v>2</v>
      </c>
      <c r="D30" s="29">
        <v>3</v>
      </c>
      <c r="E30" s="29">
        <v>4</v>
      </c>
      <c r="F30" s="29">
        <v>5</v>
      </c>
      <c r="G30" s="29">
        <v>6</v>
      </c>
      <c r="H30" s="29">
        <v>7</v>
      </c>
      <c r="I30" s="29">
        <v>8</v>
      </c>
      <c r="J30" s="29">
        <v>9</v>
      </c>
      <c r="K30" s="29">
        <v>10</v>
      </c>
      <c r="L30" s="29">
        <v>11</v>
      </c>
      <c r="M30" s="47">
        <v>12</v>
      </c>
    </row>
    <row r="31" spans="1:13" ht="12.75" customHeight="1">
      <c r="A31" s="242" t="s">
        <v>36</v>
      </c>
      <c r="B31" s="243"/>
      <c r="C31" s="30">
        <v>31364</v>
      </c>
      <c r="D31" s="30">
        <v>4137422</v>
      </c>
      <c r="E31" s="145">
        <v>8553</v>
      </c>
      <c r="F31" s="145">
        <v>992116</v>
      </c>
      <c r="G31" s="30">
        <v>116</v>
      </c>
      <c r="H31" s="30">
        <v>14373</v>
      </c>
      <c r="I31" s="30">
        <f aca="true" t="shared" si="12" ref="I31:J33">I10/3</f>
        <v>1150</v>
      </c>
      <c r="J31" s="30">
        <f t="shared" si="12"/>
        <v>147600</v>
      </c>
      <c r="K31" s="30">
        <f aca="true" t="shared" si="13" ref="K31:L33">C31+E31+G31+I31</f>
        <v>41183</v>
      </c>
      <c r="L31" s="30">
        <f t="shared" si="13"/>
        <v>5291511</v>
      </c>
      <c r="M31" s="44">
        <f>L31/K31</f>
        <v>128.48774979967462</v>
      </c>
    </row>
    <row r="32" spans="1:13" ht="12.75" customHeight="1">
      <c r="A32" s="242" t="s">
        <v>37</v>
      </c>
      <c r="B32" s="243"/>
      <c r="C32" s="30">
        <v>3728</v>
      </c>
      <c r="D32" s="30">
        <v>257233</v>
      </c>
      <c r="E32" s="145">
        <v>4337</v>
      </c>
      <c r="F32" s="145">
        <v>287653</v>
      </c>
      <c r="G32" s="30">
        <v>246</v>
      </c>
      <c r="H32" s="30">
        <v>16972</v>
      </c>
      <c r="I32" s="30">
        <f t="shared" si="12"/>
        <v>60</v>
      </c>
      <c r="J32" s="30">
        <f t="shared" si="12"/>
        <v>4140</v>
      </c>
      <c r="K32" s="30">
        <f t="shared" si="13"/>
        <v>8371</v>
      </c>
      <c r="L32" s="30">
        <f t="shared" si="13"/>
        <v>565998</v>
      </c>
      <c r="M32" s="44">
        <f aca="true" t="shared" si="14" ref="M32:M42">L32/K32</f>
        <v>67.61414406880898</v>
      </c>
    </row>
    <row r="33" spans="1:13" ht="12.75" customHeight="1">
      <c r="A33" s="242" t="s">
        <v>38</v>
      </c>
      <c r="B33" s="243"/>
      <c r="C33" s="30">
        <v>8863</v>
      </c>
      <c r="D33" s="30">
        <v>434287</v>
      </c>
      <c r="E33" s="145">
        <v>4251</v>
      </c>
      <c r="F33" s="145">
        <v>186753</v>
      </c>
      <c r="G33" s="30">
        <v>70</v>
      </c>
      <c r="H33" s="30">
        <v>3090</v>
      </c>
      <c r="I33" s="30">
        <f t="shared" si="12"/>
        <v>190</v>
      </c>
      <c r="J33" s="30">
        <f t="shared" si="12"/>
        <v>7290</v>
      </c>
      <c r="K33" s="30">
        <f t="shared" si="13"/>
        <v>13374</v>
      </c>
      <c r="L33" s="30">
        <f t="shared" si="13"/>
        <v>631420</v>
      </c>
      <c r="M33" s="44">
        <f t="shared" si="14"/>
        <v>47.21250186929864</v>
      </c>
    </row>
    <row r="34" spans="1:13" ht="12.75" customHeight="1">
      <c r="A34" s="244" t="s">
        <v>39</v>
      </c>
      <c r="B34" s="245"/>
      <c r="C34" s="42">
        <f aca="true" t="shared" si="15" ref="C34:L34">SUM(C31:C33)</f>
        <v>43955</v>
      </c>
      <c r="D34" s="42">
        <f t="shared" si="15"/>
        <v>4828942</v>
      </c>
      <c r="E34" s="42">
        <f t="shared" si="15"/>
        <v>17141</v>
      </c>
      <c r="F34" s="42">
        <f t="shared" si="15"/>
        <v>1466522</v>
      </c>
      <c r="G34" s="42">
        <f t="shared" si="15"/>
        <v>432</v>
      </c>
      <c r="H34" s="42">
        <f t="shared" si="15"/>
        <v>34435</v>
      </c>
      <c r="I34" s="42">
        <f t="shared" si="15"/>
        <v>1400</v>
      </c>
      <c r="J34" s="42">
        <f t="shared" si="15"/>
        <v>159030</v>
      </c>
      <c r="K34" s="42">
        <f t="shared" si="15"/>
        <v>62928</v>
      </c>
      <c r="L34" s="42">
        <f t="shared" si="15"/>
        <v>6488929</v>
      </c>
      <c r="M34" s="48">
        <f t="shared" si="14"/>
        <v>103.1167206966692</v>
      </c>
    </row>
    <row r="35" spans="1:13" ht="12.75" customHeight="1">
      <c r="A35" s="242" t="s">
        <v>40</v>
      </c>
      <c r="B35" s="243"/>
      <c r="C35" s="30">
        <v>17188</v>
      </c>
      <c r="D35" s="147">
        <v>1981239</v>
      </c>
      <c r="E35" s="145">
        <v>8025</v>
      </c>
      <c r="F35" s="145">
        <v>835211</v>
      </c>
      <c r="G35" s="30">
        <v>11528</v>
      </c>
      <c r="H35" s="30">
        <v>1324905</v>
      </c>
      <c r="I35" s="30">
        <f>I14/3</f>
        <v>3994</v>
      </c>
      <c r="J35" s="30">
        <f>J14/3</f>
        <v>443412</v>
      </c>
      <c r="K35" s="30">
        <f aca="true" t="shared" si="16" ref="K35:L40">C35+E35+G35+I35</f>
        <v>40735</v>
      </c>
      <c r="L35" s="30">
        <f t="shared" si="16"/>
        <v>4584767</v>
      </c>
      <c r="M35" s="44">
        <f t="shared" si="14"/>
        <v>112.55104946606113</v>
      </c>
    </row>
    <row r="36" spans="1:13" ht="12.75" customHeight="1">
      <c r="A36" s="242" t="s">
        <v>41</v>
      </c>
      <c r="B36" s="243"/>
      <c r="C36" s="30">
        <v>2510</v>
      </c>
      <c r="D36" s="147">
        <v>471600</v>
      </c>
      <c r="E36" s="145">
        <v>1599</v>
      </c>
      <c r="F36" s="145">
        <v>270850</v>
      </c>
      <c r="G36" s="30">
        <v>483</v>
      </c>
      <c r="H36" s="30">
        <v>83086</v>
      </c>
      <c r="I36" s="30">
        <f aca="true" t="shared" si="17" ref="I36:J38">I15/3</f>
        <v>4</v>
      </c>
      <c r="J36" s="30">
        <f t="shared" si="17"/>
        <v>725</v>
      </c>
      <c r="K36" s="30">
        <f t="shared" si="16"/>
        <v>4596</v>
      </c>
      <c r="L36" s="30">
        <f t="shared" si="16"/>
        <v>826261</v>
      </c>
      <c r="M36" s="44">
        <f t="shared" si="14"/>
        <v>179.77828546562228</v>
      </c>
    </row>
    <row r="37" spans="1:13" ht="12.75" customHeight="1">
      <c r="A37" s="242" t="s">
        <v>42</v>
      </c>
      <c r="B37" s="243"/>
      <c r="C37" s="30">
        <v>319</v>
      </c>
      <c r="D37" s="147">
        <v>55199</v>
      </c>
      <c r="E37" s="145">
        <v>27</v>
      </c>
      <c r="F37" s="145">
        <v>4603</v>
      </c>
      <c r="G37" s="30">
        <v>140</v>
      </c>
      <c r="H37" s="30">
        <v>24677</v>
      </c>
      <c r="I37" s="30">
        <f t="shared" si="17"/>
        <v>0</v>
      </c>
      <c r="J37" s="30">
        <f t="shared" si="17"/>
        <v>0</v>
      </c>
      <c r="K37" s="30">
        <f t="shared" si="16"/>
        <v>486</v>
      </c>
      <c r="L37" s="30">
        <f t="shared" si="16"/>
        <v>84479</v>
      </c>
      <c r="M37" s="44">
        <f t="shared" si="14"/>
        <v>173.82510288065845</v>
      </c>
    </row>
    <row r="38" spans="1:13" ht="12.75" customHeight="1">
      <c r="A38" s="242" t="s">
        <v>43</v>
      </c>
      <c r="B38" s="243"/>
      <c r="C38" s="30">
        <v>0</v>
      </c>
      <c r="D38" s="147">
        <v>0</v>
      </c>
      <c r="E38" s="145">
        <v>0</v>
      </c>
      <c r="F38" s="145">
        <v>0</v>
      </c>
      <c r="G38" s="30">
        <v>949</v>
      </c>
      <c r="H38" s="30">
        <v>65854</v>
      </c>
      <c r="I38" s="30">
        <f t="shared" si="17"/>
        <v>0</v>
      </c>
      <c r="J38" s="30">
        <f t="shared" si="17"/>
        <v>0</v>
      </c>
      <c r="K38" s="30">
        <f t="shared" si="16"/>
        <v>949</v>
      </c>
      <c r="L38" s="30">
        <f t="shared" si="16"/>
        <v>65854</v>
      </c>
      <c r="M38" s="44">
        <v>0</v>
      </c>
    </row>
    <row r="39" spans="1:13" ht="12.75" customHeight="1">
      <c r="A39" s="242" t="s">
        <v>44</v>
      </c>
      <c r="B39" s="243"/>
      <c r="C39" s="30">
        <v>210</v>
      </c>
      <c r="D39" s="147">
        <v>14700</v>
      </c>
      <c r="E39" s="145">
        <v>1664</v>
      </c>
      <c r="F39" s="145">
        <v>103101</v>
      </c>
      <c r="G39" s="30">
        <v>0</v>
      </c>
      <c r="H39" s="30">
        <v>0</v>
      </c>
      <c r="I39" s="30">
        <v>0</v>
      </c>
      <c r="J39" s="30">
        <v>0</v>
      </c>
      <c r="K39" s="30">
        <f t="shared" si="16"/>
        <v>1874</v>
      </c>
      <c r="L39" s="30">
        <f t="shared" si="16"/>
        <v>117801</v>
      </c>
      <c r="M39" s="44">
        <f t="shared" si="14"/>
        <v>62.8607257203842</v>
      </c>
    </row>
    <row r="40" spans="1:13" ht="12.75" customHeight="1">
      <c r="A40" s="242" t="s">
        <v>45</v>
      </c>
      <c r="B40" s="243"/>
      <c r="C40" s="30">
        <v>29560</v>
      </c>
      <c r="D40" s="147">
        <v>1471360</v>
      </c>
      <c r="E40" s="145">
        <v>35975</v>
      </c>
      <c r="F40" s="145">
        <v>1325087</v>
      </c>
      <c r="G40" s="30">
        <v>17733</v>
      </c>
      <c r="H40" s="30">
        <v>833451</v>
      </c>
      <c r="I40" s="30">
        <f>I19/3</f>
        <v>12447</v>
      </c>
      <c r="J40" s="30">
        <f>J19/3</f>
        <v>428165</v>
      </c>
      <c r="K40" s="30">
        <f t="shared" si="16"/>
        <v>95715</v>
      </c>
      <c r="L40" s="30">
        <f t="shared" si="16"/>
        <v>4058063</v>
      </c>
      <c r="M40" s="44">
        <f t="shared" si="14"/>
        <v>42.39735673614376</v>
      </c>
    </row>
    <row r="41" spans="1:13" ht="12.75" customHeight="1">
      <c r="A41" s="244" t="s">
        <v>46</v>
      </c>
      <c r="B41" s="245"/>
      <c r="C41" s="42">
        <f aca="true" t="shared" si="18" ref="C41:L41">SUM(C35:C40)</f>
        <v>49787</v>
      </c>
      <c r="D41" s="42">
        <f t="shared" si="18"/>
        <v>3994098</v>
      </c>
      <c r="E41" s="42">
        <f t="shared" si="18"/>
        <v>47290</v>
      </c>
      <c r="F41" s="42">
        <f t="shared" si="18"/>
        <v>2538852</v>
      </c>
      <c r="G41" s="42">
        <f t="shared" si="18"/>
        <v>30833</v>
      </c>
      <c r="H41" s="42">
        <f t="shared" si="18"/>
        <v>2331973</v>
      </c>
      <c r="I41" s="42">
        <f t="shared" si="18"/>
        <v>16445</v>
      </c>
      <c r="J41" s="42">
        <f t="shared" si="18"/>
        <v>872302</v>
      </c>
      <c r="K41" s="42">
        <f t="shared" si="18"/>
        <v>144355</v>
      </c>
      <c r="L41" s="42">
        <f t="shared" si="18"/>
        <v>9737225</v>
      </c>
      <c r="M41" s="48">
        <f t="shared" si="14"/>
        <v>67.4533268677912</v>
      </c>
    </row>
    <row r="42" spans="1:13" ht="12.75" customHeight="1">
      <c r="A42" s="246" t="s">
        <v>47</v>
      </c>
      <c r="B42" s="247"/>
      <c r="C42" s="31">
        <f aca="true" t="shared" si="19" ref="C42:L42">C34+C41</f>
        <v>93742</v>
      </c>
      <c r="D42" s="31">
        <f t="shared" si="19"/>
        <v>8823040</v>
      </c>
      <c r="E42" s="31">
        <f t="shared" si="19"/>
        <v>64431</v>
      </c>
      <c r="F42" s="31">
        <f t="shared" si="19"/>
        <v>4005374</v>
      </c>
      <c r="G42" s="31">
        <f t="shared" si="19"/>
        <v>31265</v>
      </c>
      <c r="H42" s="31">
        <f t="shared" si="19"/>
        <v>2366408</v>
      </c>
      <c r="I42" s="31">
        <f t="shared" si="19"/>
        <v>17845</v>
      </c>
      <c r="J42" s="31">
        <f t="shared" si="19"/>
        <v>1031332</v>
      </c>
      <c r="K42" s="31">
        <f t="shared" si="19"/>
        <v>207283</v>
      </c>
      <c r="L42" s="31">
        <f t="shared" si="19"/>
        <v>16226154</v>
      </c>
      <c r="M42" s="53">
        <f t="shared" si="14"/>
        <v>78.28019663937708</v>
      </c>
    </row>
    <row r="43" ht="12.75" customHeight="1">
      <c r="F43" s="143"/>
    </row>
    <row r="44" spans="5:7" ht="12.75" customHeight="1">
      <c r="E44" s="142"/>
      <c r="F44" s="142"/>
      <c r="G44" s="142"/>
    </row>
  </sheetData>
  <sheetProtection/>
  <mergeCells count="50">
    <mergeCell ref="A3:M3"/>
    <mergeCell ref="A4:M4"/>
    <mergeCell ref="A5:M5"/>
    <mergeCell ref="L6:M6"/>
    <mergeCell ref="A18:B18"/>
    <mergeCell ref="A7:B7"/>
    <mergeCell ref="A17:B17"/>
    <mergeCell ref="A16:B16"/>
    <mergeCell ref="A13:B13"/>
    <mergeCell ref="K7:L7"/>
    <mergeCell ref="A20:B20"/>
    <mergeCell ref="A19:B19"/>
    <mergeCell ref="L27:M27"/>
    <mergeCell ref="A24:M24"/>
    <mergeCell ref="A25:M25"/>
    <mergeCell ref="A26:M26"/>
    <mergeCell ref="E7:F7"/>
    <mergeCell ref="G7:H7"/>
    <mergeCell ref="I7:J7"/>
    <mergeCell ref="A12:B12"/>
    <mergeCell ref="A11:B11"/>
    <mergeCell ref="A8:B8"/>
    <mergeCell ref="A9:B9"/>
    <mergeCell ref="C7:D7"/>
    <mergeCell ref="A33:B33"/>
    <mergeCell ref="A34:B34"/>
    <mergeCell ref="A2:B2"/>
    <mergeCell ref="A10:B10"/>
    <mergeCell ref="E28:F28"/>
    <mergeCell ref="G28:H28"/>
    <mergeCell ref="A14:B14"/>
    <mergeCell ref="A15:B15"/>
    <mergeCell ref="A22:B22"/>
    <mergeCell ref="A21:B21"/>
    <mergeCell ref="A41:B41"/>
    <mergeCell ref="A42:B42"/>
    <mergeCell ref="I28:J28"/>
    <mergeCell ref="K28:L28"/>
    <mergeCell ref="A29:B29"/>
    <mergeCell ref="A30:B30"/>
    <mergeCell ref="A28:B28"/>
    <mergeCell ref="C28:D28"/>
    <mergeCell ref="A31:B31"/>
    <mergeCell ref="A32:B32"/>
    <mergeCell ref="A35:B35"/>
    <mergeCell ref="A36:B36"/>
    <mergeCell ref="A37:B37"/>
    <mergeCell ref="A38:B38"/>
    <mergeCell ref="A39:B39"/>
    <mergeCell ref="A40:B40"/>
  </mergeCells>
  <printOptions horizontalCentered="1"/>
  <pageMargins left="0.7874015748031497" right="0.7874015748031497" top="0.7874015748031497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37">
      <selection activeCell="M65" sqref="M65"/>
    </sheetView>
  </sheetViews>
  <sheetFormatPr defaultColWidth="9.140625" defaultRowHeight="12.75"/>
  <cols>
    <col min="1" max="1" width="5.140625" style="0" customWidth="1"/>
    <col min="2" max="2" width="25.57421875" style="0" customWidth="1"/>
    <col min="3" max="3" width="6.00390625" style="0" customWidth="1"/>
    <col min="4" max="4" width="7.140625" style="0" customWidth="1"/>
    <col min="5" max="5" width="8.8515625" style="0" customWidth="1"/>
    <col min="6" max="6" width="7.140625" style="0" customWidth="1"/>
    <col min="7" max="7" width="8.7109375" style="0" customWidth="1"/>
    <col min="8" max="8" width="7.140625" style="0" customWidth="1"/>
    <col min="9" max="9" width="8.7109375" style="0" customWidth="1"/>
    <col min="10" max="10" width="7.140625" style="0" customWidth="1"/>
    <col min="11" max="11" width="8.7109375" style="0" customWidth="1"/>
    <col min="12" max="12" width="7.140625" style="0" customWidth="1"/>
    <col min="13" max="13" width="8.7109375" style="0" customWidth="1"/>
    <col min="14" max="14" width="7.140625" style="0" customWidth="1"/>
    <col min="15" max="15" width="8.7109375" style="0" customWidth="1"/>
  </cols>
  <sheetData>
    <row r="1" spans="1:15" ht="12.75">
      <c r="A1" s="90" t="s">
        <v>16</v>
      </c>
      <c r="B1" s="90"/>
      <c r="C1" s="90"/>
      <c r="D1" s="90"/>
      <c r="E1" s="90"/>
      <c r="F1" s="90"/>
      <c r="G1" s="91"/>
      <c r="H1" s="91"/>
      <c r="I1" s="91"/>
      <c r="J1" s="91"/>
      <c r="K1" s="91"/>
      <c r="L1" s="91"/>
      <c r="M1" s="91"/>
      <c r="N1" s="91"/>
      <c r="O1" s="92"/>
    </row>
    <row r="2" spans="1:15" ht="12.75">
      <c r="A2" s="90" t="s">
        <v>17</v>
      </c>
      <c r="B2" s="90"/>
      <c r="C2" s="90"/>
      <c r="D2" s="90"/>
      <c r="E2" s="93"/>
      <c r="F2" s="93"/>
      <c r="G2" s="94"/>
      <c r="H2" s="94"/>
      <c r="I2" s="94"/>
      <c r="J2" s="94"/>
      <c r="K2" s="94"/>
      <c r="L2" s="94"/>
      <c r="M2" s="91"/>
      <c r="N2" s="91"/>
      <c r="O2" s="95"/>
    </row>
    <row r="3" spans="1:15" ht="12.75">
      <c r="A3" s="257" t="s">
        <v>243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</row>
    <row r="4" spans="1:15" ht="12.75">
      <c r="A4" s="254" t="s">
        <v>229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</row>
    <row r="5" spans="1:15" ht="12.75">
      <c r="A5" s="96"/>
      <c r="B5" s="97"/>
      <c r="C5" s="97"/>
      <c r="D5" s="97"/>
      <c r="E5" s="97"/>
      <c r="F5" s="97"/>
      <c r="H5" s="97"/>
      <c r="I5" s="97"/>
      <c r="J5" s="97"/>
      <c r="K5" s="97"/>
      <c r="L5" s="97"/>
      <c r="M5" s="97"/>
      <c r="N5" s="97"/>
      <c r="O5" s="100" t="s">
        <v>231</v>
      </c>
    </row>
    <row r="6" spans="1:15" ht="12.75">
      <c r="A6" s="258" t="s">
        <v>233</v>
      </c>
      <c r="B6" s="260" t="s">
        <v>167</v>
      </c>
      <c r="C6" s="260" t="s">
        <v>168</v>
      </c>
      <c r="D6" s="255" t="s">
        <v>169</v>
      </c>
      <c r="E6" s="262"/>
      <c r="F6" s="255" t="s">
        <v>170</v>
      </c>
      <c r="G6" s="262"/>
      <c r="H6" s="255" t="s">
        <v>171</v>
      </c>
      <c r="I6" s="262"/>
      <c r="J6" s="255" t="s">
        <v>172</v>
      </c>
      <c r="K6" s="262"/>
      <c r="L6" s="255" t="s">
        <v>203</v>
      </c>
      <c r="M6" s="262"/>
      <c r="N6" s="255" t="s">
        <v>57</v>
      </c>
      <c r="O6" s="256"/>
    </row>
    <row r="7" spans="1:15" ht="12.75">
      <c r="A7" s="259"/>
      <c r="B7" s="261"/>
      <c r="C7" s="261"/>
      <c r="D7" s="129" t="s">
        <v>173</v>
      </c>
      <c r="E7" s="130" t="s">
        <v>232</v>
      </c>
      <c r="F7" s="129" t="s">
        <v>173</v>
      </c>
      <c r="G7" s="130" t="s">
        <v>232</v>
      </c>
      <c r="H7" s="129" t="s">
        <v>173</v>
      </c>
      <c r="I7" s="130" t="s">
        <v>232</v>
      </c>
      <c r="J7" s="129" t="s">
        <v>173</v>
      </c>
      <c r="K7" s="130" t="s">
        <v>232</v>
      </c>
      <c r="L7" s="129" t="s">
        <v>173</v>
      </c>
      <c r="M7" s="130" t="s">
        <v>232</v>
      </c>
      <c r="N7" s="129" t="s">
        <v>173</v>
      </c>
      <c r="O7" s="129" t="s">
        <v>232</v>
      </c>
    </row>
    <row r="8" spans="1:15" ht="12" customHeight="1">
      <c r="A8" s="119">
        <v>1</v>
      </c>
      <c r="B8" s="120" t="s">
        <v>174</v>
      </c>
      <c r="C8" s="121" t="s">
        <v>70</v>
      </c>
      <c r="D8" s="122">
        <v>1.5</v>
      </c>
      <c r="E8" s="123">
        <v>165600</v>
      </c>
      <c r="F8" s="156">
        <v>56</v>
      </c>
      <c r="G8" s="157">
        <v>331540</v>
      </c>
      <c r="H8" s="122">
        <v>5.8</v>
      </c>
      <c r="I8" s="123">
        <v>661250</v>
      </c>
      <c r="J8" s="123">
        <v>0</v>
      </c>
      <c r="K8" s="123">
        <v>0</v>
      </c>
      <c r="L8" s="123">
        <v>0</v>
      </c>
      <c r="M8" s="123">
        <v>0</v>
      </c>
      <c r="N8" s="122">
        <f aca="true" t="shared" si="0" ref="N8:O61">D8+F8+H8+J8+L8</f>
        <v>63.3</v>
      </c>
      <c r="O8" s="124">
        <f t="shared" si="0"/>
        <v>1158390</v>
      </c>
    </row>
    <row r="9" spans="1:15" ht="12" customHeight="1">
      <c r="A9" s="119">
        <v>2</v>
      </c>
      <c r="B9" s="120" t="s">
        <v>175</v>
      </c>
      <c r="C9" s="121" t="s">
        <v>71</v>
      </c>
      <c r="D9" s="123">
        <v>6</v>
      </c>
      <c r="E9" s="123">
        <v>90000</v>
      </c>
      <c r="F9" s="157">
        <v>15</v>
      </c>
      <c r="G9" s="157">
        <v>97000</v>
      </c>
      <c r="H9" s="123">
        <v>3</v>
      </c>
      <c r="I9" s="123">
        <v>150000</v>
      </c>
      <c r="J9" s="123">
        <v>0</v>
      </c>
      <c r="K9" s="123">
        <v>0</v>
      </c>
      <c r="L9" s="123">
        <v>0</v>
      </c>
      <c r="M9" s="123">
        <v>0</v>
      </c>
      <c r="N9" s="123">
        <f t="shared" si="0"/>
        <v>24</v>
      </c>
      <c r="O9" s="124">
        <f t="shared" si="0"/>
        <v>337000</v>
      </c>
    </row>
    <row r="10" spans="1:15" ht="12" customHeight="1">
      <c r="A10" s="119">
        <v>3</v>
      </c>
      <c r="B10" s="120" t="s">
        <v>176</v>
      </c>
      <c r="C10" s="121" t="s">
        <v>71</v>
      </c>
      <c r="D10" s="123">
        <v>1</v>
      </c>
      <c r="E10" s="123">
        <v>200000</v>
      </c>
      <c r="F10" s="157">
        <v>6</v>
      </c>
      <c r="G10" s="157">
        <v>135000</v>
      </c>
      <c r="H10" s="123">
        <v>1</v>
      </c>
      <c r="I10" s="123">
        <v>220000</v>
      </c>
      <c r="J10" s="123">
        <v>0</v>
      </c>
      <c r="K10" s="123">
        <v>0</v>
      </c>
      <c r="L10" s="123">
        <v>0</v>
      </c>
      <c r="M10" s="123">
        <v>0</v>
      </c>
      <c r="N10" s="123">
        <f t="shared" si="0"/>
        <v>8</v>
      </c>
      <c r="O10" s="124">
        <f t="shared" si="0"/>
        <v>555000</v>
      </c>
    </row>
    <row r="11" spans="1:15" ht="12" customHeight="1">
      <c r="A11" s="119">
        <v>4</v>
      </c>
      <c r="B11" s="120" t="s">
        <v>177</v>
      </c>
      <c r="C11" s="121" t="s">
        <v>72</v>
      </c>
      <c r="D11" s="123">
        <v>9</v>
      </c>
      <c r="E11" s="123">
        <v>90000</v>
      </c>
      <c r="F11" s="157">
        <v>0</v>
      </c>
      <c r="G11" s="157">
        <v>0</v>
      </c>
      <c r="H11" s="123">
        <v>0</v>
      </c>
      <c r="I11" s="123">
        <v>0</v>
      </c>
      <c r="J11" s="123">
        <v>0</v>
      </c>
      <c r="K11" s="123">
        <v>0</v>
      </c>
      <c r="L11" s="123">
        <v>0</v>
      </c>
      <c r="M11" s="123">
        <v>0</v>
      </c>
      <c r="N11" s="123">
        <f t="shared" si="0"/>
        <v>9</v>
      </c>
      <c r="O11" s="124">
        <f t="shared" si="0"/>
        <v>90000</v>
      </c>
    </row>
    <row r="12" spans="1:15" ht="12" customHeight="1">
      <c r="A12" s="119">
        <v>5</v>
      </c>
      <c r="B12" s="120" t="s">
        <v>178</v>
      </c>
      <c r="C12" s="121" t="s">
        <v>71</v>
      </c>
      <c r="D12" s="123">
        <v>0</v>
      </c>
      <c r="E12" s="123">
        <v>0</v>
      </c>
      <c r="F12" s="157">
        <v>1</v>
      </c>
      <c r="G12" s="157">
        <v>220000</v>
      </c>
      <c r="H12" s="123">
        <v>0</v>
      </c>
      <c r="I12" s="123">
        <v>0</v>
      </c>
      <c r="J12" s="123">
        <v>0</v>
      </c>
      <c r="K12" s="123">
        <v>0</v>
      </c>
      <c r="L12" s="123">
        <v>0</v>
      </c>
      <c r="M12" s="123">
        <v>0</v>
      </c>
      <c r="N12" s="123">
        <f t="shared" si="0"/>
        <v>1</v>
      </c>
      <c r="O12" s="124">
        <f t="shared" si="0"/>
        <v>220000</v>
      </c>
    </row>
    <row r="13" spans="1:15" ht="12" customHeight="1">
      <c r="A13" s="119">
        <v>6</v>
      </c>
      <c r="B13" s="120" t="s">
        <v>179</v>
      </c>
      <c r="C13" s="121" t="s">
        <v>71</v>
      </c>
      <c r="D13" s="123">
        <v>1</v>
      </c>
      <c r="E13" s="123">
        <v>150000</v>
      </c>
      <c r="F13" s="157">
        <v>0</v>
      </c>
      <c r="G13" s="157">
        <v>0</v>
      </c>
      <c r="H13" s="123">
        <v>0</v>
      </c>
      <c r="I13" s="123">
        <v>0</v>
      </c>
      <c r="J13" s="123">
        <v>0</v>
      </c>
      <c r="K13" s="123">
        <v>0</v>
      </c>
      <c r="L13" s="123">
        <v>0</v>
      </c>
      <c r="M13" s="123">
        <v>0</v>
      </c>
      <c r="N13" s="123">
        <f t="shared" si="0"/>
        <v>1</v>
      </c>
      <c r="O13" s="124">
        <f t="shared" si="0"/>
        <v>150000</v>
      </c>
    </row>
    <row r="14" spans="1:15" ht="12" customHeight="1">
      <c r="A14" s="119">
        <v>7</v>
      </c>
      <c r="B14" s="125" t="s">
        <v>180</v>
      </c>
      <c r="C14" s="126" t="s">
        <v>71</v>
      </c>
      <c r="D14" s="123">
        <v>20</v>
      </c>
      <c r="E14" s="123">
        <v>34000</v>
      </c>
      <c r="F14" s="157">
        <v>18</v>
      </c>
      <c r="G14" s="157">
        <v>18000</v>
      </c>
      <c r="H14" s="123">
        <v>6</v>
      </c>
      <c r="I14" s="123">
        <v>9000</v>
      </c>
      <c r="J14" s="123">
        <v>0</v>
      </c>
      <c r="K14" s="123">
        <v>0</v>
      </c>
      <c r="L14" s="123">
        <v>0</v>
      </c>
      <c r="M14" s="123">
        <v>0</v>
      </c>
      <c r="N14" s="123">
        <f t="shared" si="0"/>
        <v>44</v>
      </c>
      <c r="O14" s="124">
        <f t="shared" si="0"/>
        <v>61000</v>
      </c>
    </row>
    <row r="15" spans="1:15" ht="12" customHeight="1">
      <c r="A15" s="119">
        <v>8</v>
      </c>
      <c r="B15" s="125" t="s">
        <v>181</v>
      </c>
      <c r="C15" s="126" t="s">
        <v>71</v>
      </c>
      <c r="D15" s="123">
        <v>0</v>
      </c>
      <c r="E15" s="123">
        <v>0</v>
      </c>
      <c r="F15" s="157">
        <v>0</v>
      </c>
      <c r="G15" s="157">
        <v>0</v>
      </c>
      <c r="H15" s="123">
        <v>2</v>
      </c>
      <c r="I15" s="123">
        <v>3000</v>
      </c>
      <c r="J15" s="123">
        <v>0</v>
      </c>
      <c r="K15" s="123">
        <v>0</v>
      </c>
      <c r="L15" s="123">
        <v>0</v>
      </c>
      <c r="M15" s="123">
        <v>0</v>
      </c>
      <c r="N15" s="123">
        <f t="shared" si="0"/>
        <v>2</v>
      </c>
      <c r="O15" s="124">
        <f t="shared" si="0"/>
        <v>3000</v>
      </c>
    </row>
    <row r="16" spans="1:15" ht="12" customHeight="1">
      <c r="A16" s="119">
        <v>9</v>
      </c>
      <c r="B16" s="125" t="s">
        <v>182</v>
      </c>
      <c r="C16" s="126" t="s">
        <v>74</v>
      </c>
      <c r="D16" s="123">
        <v>0</v>
      </c>
      <c r="E16" s="123">
        <v>0</v>
      </c>
      <c r="F16" s="157">
        <v>0</v>
      </c>
      <c r="G16" s="157">
        <v>0</v>
      </c>
      <c r="H16" s="123">
        <v>0</v>
      </c>
      <c r="I16" s="123">
        <v>0</v>
      </c>
      <c r="J16" s="123">
        <v>0</v>
      </c>
      <c r="K16" s="123">
        <v>0</v>
      </c>
      <c r="L16" s="123">
        <v>0</v>
      </c>
      <c r="M16" s="123">
        <v>0</v>
      </c>
      <c r="N16" s="123">
        <f t="shared" si="0"/>
        <v>0</v>
      </c>
      <c r="O16" s="124">
        <f t="shared" si="0"/>
        <v>0</v>
      </c>
    </row>
    <row r="17" spans="1:15" ht="12" customHeight="1">
      <c r="A17" s="119">
        <v>10</v>
      </c>
      <c r="B17" s="125" t="s">
        <v>183</v>
      </c>
      <c r="C17" s="126" t="s">
        <v>71</v>
      </c>
      <c r="D17" s="123">
        <v>1</v>
      </c>
      <c r="E17" s="123">
        <v>70000</v>
      </c>
      <c r="F17" s="157">
        <v>0</v>
      </c>
      <c r="G17" s="157">
        <v>0</v>
      </c>
      <c r="H17" s="123">
        <v>1</v>
      </c>
      <c r="I17" s="123">
        <v>130000</v>
      </c>
      <c r="J17" s="123">
        <v>0</v>
      </c>
      <c r="K17" s="123">
        <v>0</v>
      </c>
      <c r="L17" s="123">
        <v>0</v>
      </c>
      <c r="M17" s="123">
        <v>0</v>
      </c>
      <c r="N17" s="123">
        <f t="shared" si="0"/>
        <v>2</v>
      </c>
      <c r="O17" s="124">
        <f t="shared" si="0"/>
        <v>200000</v>
      </c>
    </row>
    <row r="18" spans="1:15" ht="12" customHeight="1">
      <c r="A18" s="119">
        <v>11</v>
      </c>
      <c r="B18" s="125" t="s">
        <v>184</v>
      </c>
      <c r="C18" s="126" t="s">
        <v>71</v>
      </c>
      <c r="D18" s="123">
        <v>1</v>
      </c>
      <c r="E18" s="123">
        <v>15000</v>
      </c>
      <c r="F18" s="157">
        <v>0</v>
      </c>
      <c r="G18" s="157">
        <v>0</v>
      </c>
      <c r="H18" s="123">
        <v>0</v>
      </c>
      <c r="I18" s="123">
        <v>0</v>
      </c>
      <c r="J18" s="123">
        <v>0</v>
      </c>
      <c r="K18" s="123">
        <v>0</v>
      </c>
      <c r="L18" s="123">
        <v>0</v>
      </c>
      <c r="M18" s="123">
        <v>0</v>
      </c>
      <c r="N18" s="123">
        <f t="shared" si="0"/>
        <v>1</v>
      </c>
      <c r="O18" s="124">
        <f t="shared" si="0"/>
        <v>15000</v>
      </c>
    </row>
    <row r="19" spans="1:15" ht="12" customHeight="1">
      <c r="A19" s="119">
        <v>12</v>
      </c>
      <c r="B19" s="125" t="s">
        <v>185</v>
      </c>
      <c r="C19" s="126" t="s">
        <v>71</v>
      </c>
      <c r="D19" s="123">
        <v>1</v>
      </c>
      <c r="E19" s="123">
        <v>300</v>
      </c>
      <c r="F19" s="157">
        <v>0</v>
      </c>
      <c r="G19" s="157">
        <v>0</v>
      </c>
      <c r="H19" s="123">
        <v>0</v>
      </c>
      <c r="I19" s="123">
        <v>0</v>
      </c>
      <c r="J19" s="123">
        <v>0</v>
      </c>
      <c r="K19" s="123">
        <v>0</v>
      </c>
      <c r="L19" s="123">
        <v>0</v>
      </c>
      <c r="M19" s="123">
        <v>0</v>
      </c>
      <c r="N19" s="123">
        <f t="shared" si="0"/>
        <v>1</v>
      </c>
      <c r="O19" s="124">
        <f t="shared" si="0"/>
        <v>300</v>
      </c>
    </row>
    <row r="20" spans="1:15" ht="12" customHeight="1">
      <c r="A20" s="119">
        <v>13</v>
      </c>
      <c r="B20" s="125" t="s">
        <v>186</v>
      </c>
      <c r="C20" s="126" t="s">
        <v>71</v>
      </c>
      <c r="D20" s="123">
        <v>1</v>
      </c>
      <c r="E20" s="123">
        <v>1500</v>
      </c>
      <c r="F20" s="157">
        <v>0</v>
      </c>
      <c r="G20" s="157">
        <v>0</v>
      </c>
      <c r="H20" s="123">
        <v>0</v>
      </c>
      <c r="I20" s="123">
        <v>0</v>
      </c>
      <c r="J20" s="123">
        <v>0</v>
      </c>
      <c r="K20" s="123">
        <v>0</v>
      </c>
      <c r="L20" s="123">
        <v>0</v>
      </c>
      <c r="M20" s="123">
        <v>0</v>
      </c>
      <c r="N20" s="123">
        <f t="shared" si="0"/>
        <v>1</v>
      </c>
      <c r="O20" s="124">
        <f t="shared" si="0"/>
        <v>1500</v>
      </c>
    </row>
    <row r="21" spans="1:15" ht="12" customHeight="1">
      <c r="A21" s="119">
        <v>14</v>
      </c>
      <c r="B21" s="125" t="s">
        <v>187</v>
      </c>
      <c r="C21" s="126" t="s">
        <v>71</v>
      </c>
      <c r="D21" s="123">
        <v>1</v>
      </c>
      <c r="E21" s="123">
        <v>30000</v>
      </c>
      <c r="F21" s="157">
        <v>1</v>
      </c>
      <c r="G21" s="157">
        <v>30000</v>
      </c>
      <c r="H21" s="123">
        <v>1</v>
      </c>
      <c r="I21" s="123">
        <v>30000</v>
      </c>
      <c r="J21" s="123">
        <v>1</v>
      </c>
      <c r="K21" s="123">
        <v>30000</v>
      </c>
      <c r="L21" s="123">
        <v>2</v>
      </c>
      <c r="M21" s="123">
        <v>80000</v>
      </c>
      <c r="N21" s="123">
        <f t="shared" si="0"/>
        <v>6</v>
      </c>
      <c r="O21" s="124">
        <f t="shared" si="0"/>
        <v>200000</v>
      </c>
    </row>
    <row r="22" spans="1:15" ht="12" customHeight="1">
      <c r="A22" s="119">
        <v>15</v>
      </c>
      <c r="B22" s="125" t="s">
        <v>188</v>
      </c>
      <c r="C22" s="126" t="s">
        <v>71</v>
      </c>
      <c r="D22" s="123">
        <v>2</v>
      </c>
      <c r="E22" s="123">
        <v>34000</v>
      </c>
      <c r="F22" s="157">
        <v>4</v>
      </c>
      <c r="G22" s="157">
        <v>200000</v>
      </c>
      <c r="H22" s="123">
        <v>0</v>
      </c>
      <c r="I22" s="123">
        <v>0</v>
      </c>
      <c r="J22" s="123">
        <v>0</v>
      </c>
      <c r="K22" s="123">
        <v>0</v>
      </c>
      <c r="L22" s="123">
        <v>1</v>
      </c>
      <c r="M22" s="123">
        <v>40000</v>
      </c>
      <c r="N22" s="123">
        <f t="shared" si="0"/>
        <v>7</v>
      </c>
      <c r="O22" s="124">
        <f t="shared" si="0"/>
        <v>274000</v>
      </c>
    </row>
    <row r="23" spans="1:15" ht="12" customHeight="1">
      <c r="A23" s="119">
        <v>16</v>
      </c>
      <c r="B23" s="125" t="s">
        <v>189</v>
      </c>
      <c r="C23" s="126" t="s">
        <v>71</v>
      </c>
      <c r="D23" s="123">
        <v>2</v>
      </c>
      <c r="E23" s="123">
        <v>50000</v>
      </c>
      <c r="F23" s="157">
        <v>4</v>
      </c>
      <c r="G23" s="157">
        <v>100000</v>
      </c>
      <c r="H23" s="123">
        <v>2</v>
      </c>
      <c r="I23" s="123">
        <v>60000</v>
      </c>
      <c r="J23" s="123">
        <v>1</v>
      </c>
      <c r="K23" s="123">
        <v>25000</v>
      </c>
      <c r="L23" s="123">
        <v>1</v>
      </c>
      <c r="M23" s="123">
        <v>25000</v>
      </c>
      <c r="N23" s="123">
        <f t="shared" si="0"/>
        <v>10</v>
      </c>
      <c r="O23" s="124">
        <f t="shared" si="0"/>
        <v>260000</v>
      </c>
    </row>
    <row r="24" spans="1:15" ht="12" customHeight="1">
      <c r="A24" s="119">
        <v>17</v>
      </c>
      <c r="B24" s="125" t="s">
        <v>190</v>
      </c>
      <c r="C24" s="126" t="s">
        <v>73</v>
      </c>
      <c r="D24" s="123">
        <v>0</v>
      </c>
      <c r="E24" s="123">
        <v>0</v>
      </c>
      <c r="F24" s="157">
        <v>0</v>
      </c>
      <c r="G24" s="157">
        <v>0</v>
      </c>
      <c r="H24" s="123">
        <v>0</v>
      </c>
      <c r="I24" s="123">
        <v>0</v>
      </c>
      <c r="J24" s="123">
        <v>0</v>
      </c>
      <c r="K24" s="123">
        <v>0</v>
      </c>
      <c r="L24" s="123">
        <v>1</v>
      </c>
      <c r="M24" s="123">
        <v>20000</v>
      </c>
      <c r="N24" s="123">
        <f t="shared" si="0"/>
        <v>1</v>
      </c>
      <c r="O24" s="124">
        <f t="shared" si="0"/>
        <v>20000</v>
      </c>
    </row>
    <row r="25" spans="1:15" ht="12" customHeight="1">
      <c r="A25" s="119">
        <v>18</v>
      </c>
      <c r="B25" s="125" t="s">
        <v>204</v>
      </c>
      <c r="C25" s="126" t="s">
        <v>71</v>
      </c>
      <c r="D25" s="123">
        <v>10</v>
      </c>
      <c r="E25" s="123">
        <v>10000</v>
      </c>
      <c r="F25" s="157">
        <v>10</v>
      </c>
      <c r="G25" s="157">
        <v>10000</v>
      </c>
      <c r="H25" s="123">
        <v>5</v>
      </c>
      <c r="I25" s="123">
        <v>7500</v>
      </c>
      <c r="J25" s="123">
        <v>3</v>
      </c>
      <c r="K25" s="123">
        <v>3000</v>
      </c>
      <c r="L25" s="123">
        <v>10</v>
      </c>
      <c r="M25" s="123">
        <v>10000</v>
      </c>
      <c r="N25" s="123">
        <f t="shared" si="0"/>
        <v>38</v>
      </c>
      <c r="O25" s="124">
        <f t="shared" si="0"/>
        <v>40500</v>
      </c>
    </row>
    <row r="26" spans="1:15" ht="12" customHeight="1">
      <c r="A26" s="119">
        <v>19</v>
      </c>
      <c r="B26" s="127" t="s">
        <v>191</v>
      </c>
      <c r="C26" s="126" t="s">
        <v>71</v>
      </c>
      <c r="D26" s="123">
        <v>5</v>
      </c>
      <c r="E26" s="123">
        <v>1000</v>
      </c>
      <c r="F26" s="157">
        <v>3</v>
      </c>
      <c r="G26" s="157">
        <v>750</v>
      </c>
      <c r="H26" s="123">
        <v>3</v>
      </c>
      <c r="I26" s="123">
        <v>750</v>
      </c>
      <c r="J26" s="123">
        <v>1</v>
      </c>
      <c r="K26" s="123">
        <v>200</v>
      </c>
      <c r="L26" s="123">
        <v>10</v>
      </c>
      <c r="M26" s="123">
        <v>2500</v>
      </c>
      <c r="N26" s="123">
        <f t="shared" si="0"/>
        <v>22</v>
      </c>
      <c r="O26" s="124">
        <f t="shared" si="0"/>
        <v>5200</v>
      </c>
    </row>
    <row r="27" spans="1:15" ht="12" customHeight="1">
      <c r="A27" s="119">
        <v>20</v>
      </c>
      <c r="B27" s="128" t="s">
        <v>192</v>
      </c>
      <c r="C27" s="126" t="s">
        <v>71</v>
      </c>
      <c r="D27" s="123">
        <v>1</v>
      </c>
      <c r="E27" s="123">
        <v>500</v>
      </c>
      <c r="F27" s="157">
        <v>0</v>
      </c>
      <c r="G27" s="157">
        <v>0</v>
      </c>
      <c r="H27" s="123">
        <v>1</v>
      </c>
      <c r="I27" s="123">
        <v>400</v>
      </c>
      <c r="J27" s="123">
        <v>1</v>
      </c>
      <c r="K27" s="123">
        <v>500</v>
      </c>
      <c r="L27" s="123">
        <v>1</v>
      </c>
      <c r="M27" s="123">
        <v>500</v>
      </c>
      <c r="N27" s="123">
        <f t="shared" si="0"/>
        <v>4</v>
      </c>
      <c r="O27" s="124">
        <f t="shared" si="0"/>
        <v>1900</v>
      </c>
    </row>
    <row r="28" spans="1:15" ht="12" customHeight="1">
      <c r="A28" s="119">
        <v>21</v>
      </c>
      <c r="B28" s="125" t="s">
        <v>193</v>
      </c>
      <c r="C28" s="126" t="s">
        <v>71</v>
      </c>
      <c r="D28" s="123">
        <v>1</v>
      </c>
      <c r="E28" s="123">
        <v>1500</v>
      </c>
      <c r="F28" s="157">
        <v>2</v>
      </c>
      <c r="G28" s="157">
        <v>2400</v>
      </c>
      <c r="H28" s="123">
        <v>1</v>
      </c>
      <c r="I28" s="123">
        <v>1000</v>
      </c>
      <c r="J28" s="123">
        <v>1</v>
      </c>
      <c r="K28" s="123">
        <v>500</v>
      </c>
      <c r="L28" s="123">
        <v>1</v>
      </c>
      <c r="M28" s="123">
        <v>1000</v>
      </c>
      <c r="N28" s="123">
        <f t="shared" si="0"/>
        <v>6</v>
      </c>
      <c r="O28" s="124">
        <f t="shared" si="0"/>
        <v>6400</v>
      </c>
    </row>
    <row r="29" spans="1:15" ht="12" customHeight="1">
      <c r="A29" s="119">
        <v>22</v>
      </c>
      <c r="B29" s="125" t="s">
        <v>194</v>
      </c>
      <c r="C29" s="126" t="s">
        <v>71</v>
      </c>
      <c r="D29" s="123">
        <v>0</v>
      </c>
      <c r="E29" s="123">
        <v>0</v>
      </c>
      <c r="F29" s="157">
        <v>0</v>
      </c>
      <c r="G29" s="157">
        <v>0</v>
      </c>
      <c r="H29" s="123">
        <v>0</v>
      </c>
      <c r="I29" s="123">
        <v>0</v>
      </c>
      <c r="J29" s="123">
        <v>0</v>
      </c>
      <c r="K29" s="123">
        <v>0</v>
      </c>
      <c r="L29" s="123">
        <v>1</v>
      </c>
      <c r="M29" s="123">
        <v>500</v>
      </c>
      <c r="N29" s="123">
        <f t="shared" si="0"/>
        <v>1</v>
      </c>
      <c r="O29" s="124">
        <f t="shared" si="0"/>
        <v>500</v>
      </c>
    </row>
    <row r="30" spans="1:15" ht="12" customHeight="1">
      <c r="A30" s="119">
        <v>23</v>
      </c>
      <c r="B30" s="125" t="s">
        <v>195</v>
      </c>
      <c r="C30" s="126" t="s">
        <v>71</v>
      </c>
      <c r="D30" s="123">
        <v>1</v>
      </c>
      <c r="E30" s="123">
        <v>300</v>
      </c>
      <c r="F30" s="157">
        <v>0</v>
      </c>
      <c r="G30" s="157">
        <v>0</v>
      </c>
      <c r="H30" s="123">
        <v>0</v>
      </c>
      <c r="I30" s="123">
        <v>0</v>
      </c>
      <c r="J30" s="123">
        <v>1</v>
      </c>
      <c r="K30" s="123">
        <v>500</v>
      </c>
      <c r="L30" s="123">
        <v>1</v>
      </c>
      <c r="M30" s="123">
        <v>500</v>
      </c>
      <c r="N30" s="123">
        <f t="shared" si="0"/>
        <v>3</v>
      </c>
      <c r="O30" s="124">
        <f t="shared" si="0"/>
        <v>1300</v>
      </c>
    </row>
    <row r="31" spans="1:15" ht="12" customHeight="1">
      <c r="A31" s="119">
        <v>24</v>
      </c>
      <c r="B31" s="125" t="s">
        <v>196</v>
      </c>
      <c r="C31" s="126" t="s">
        <v>71</v>
      </c>
      <c r="D31" s="123">
        <v>0</v>
      </c>
      <c r="E31" s="123">
        <v>0</v>
      </c>
      <c r="F31" s="157">
        <v>2</v>
      </c>
      <c r="G31" s="157">
        <v>3000</v>
      </c>
      <c r="H31" s="123">
        <v>2</v>
      </c>
      <c r="I31" s="123">
        <v>20000</v>
      </c>
      <c r="J31" s="123">
        <v>0</v>
      </c>
      <c r="K31" s="123">
        <v>0</v>
      </c>
      <c r="L31" s="123">
        <v>0</v>
      </c>
      <c r="M31" s="123">
        <v>0</v>
      </c>
      <c r="N31" s="123">
        <f t="shared" si="0"/>
        <v>4</v>
      </c>
      <c r="O31" s="124">
        <f t="shared" si="0"/>
        <v>23000</v>
      </c>
    </row>
    <row r="32" spans="1:15" ht="12" customHeight="1">
      <c r="A32" s="119">
        <v>25</v>
      </c>
      <c r="B32" s="125" t="s">
        <v>197</v>
      </c>
      <c r="C32" s="126" t="s">
        <v>71</v>
      </c>
      <c r="D32" s="123">
        <v>3</v>
      </c>
      <c r="E32" s="123">
        <v>36000</v>
      </c>
      <c r="F32" s="157">
        <v>0</v>
      </c>
      <c r="G32" s="157">
        <v>0</v>
      </c>
      <c r="H32" s="123">
        <v>0</v>
      </c>
      <c r="I32" s="123">
        <v>0</v>
      </c>
      <c r="J32" s="123">
        <v>0</v>
      </c>
      <c r="K32" s="123">
        <v>0</v>
      </c>
      <c r="L32" s="123">
        <v>0</v>
      </c>
      <c r="M32" s="123">
        <v>0</v>
      </c>
      <c r="N32" s="123">
        <f t="shared" si="0"/>
        <v>3</v>
      </c>
      <c r="O32" s="124">
        <f t="shared" si="0"/>
        <v>36000</v>
      </c>
    </row>
    <row r="33" spans="1:15" ht="12" customHeight="1">
      <c r="A33" s="119">
        <v>26</v>
      </c>
      <c r="B33" s="125" t="s">
        <v>247</v>
      </c>
      <c r="C33" s="162" t="s">
        <v>71</v>
      </c>
      <c r="D33" s="123">
        <v>1</v>
      </c>
      <c r="E33" s="123">
        <v>15000</v>
      </c>
      <c r="F33" s="157">
        <v>0</v>
      </c>
      <c r="G33" s="157">
        <v>0</v>
      </c>
      <c r="H33" s="123">
        <v>0</v>
      </c>
      <c r="I33" s="123">
        <v>0</v>
      </c>
      <c r="J33" s="123">
        <v>0</v>
      </c>
      <c r="K33" s="123">
        <v>0</v>
      </c>
      <c r="L33" s="123">
        <v>0</v>
      </c>
      <c r="M33" s="123">
        <v>0</v>
      </c>
      <c r="N33" s="123">
        <f t="shared" si="0"/>
        <v>1</v>
      </c>
      <c r="O33" s="124">
        <f t="shared" si="0"/>
        <v>15000</v>
      </c>
    </row>
    <row r="34" spans="1:15" ht="12" customHeight="1">
      <c r="A34" s="119">
        <v>27</v>
      </c>
      <c r="B34" s="125" t="s">
        <v>206</v>
      </c>
      <c r="C34" s="126" t="s">
        <v>71</v>
      </c>
      <c r="D34" s="123">
        <v>0</v>
      </c>
      <c r="E34" s="123">
        <v>0</v>
      </c>
      <c r="F34" s="157">
        <v>0</v>
      </c>
      <c r="G34" s="157">
        <v>0</v>
      </c>
      <c r="H34" s="123"/>
      <c r="I34" s="123">
        <v>5000</v>
      </c>
      <c r="J34" s="123"/>
      <c r="K34" s="123">
        <v>2000</v>
      </c>
      <c r="L34" s="123">
        <v>0</v>
      </c>
      <c r="M34" s="123">
        <v>0</v>
      </c>
      <c r="N34" s="123">
        <f t="shared" si="0"/>
        <v>0</v>
      </c>
      <c r="O34" s="124">
        <f t="shared" si="0"/>
        <v>7000</v>
      </c>
    </row>
    <row r="35" spans="1:15" ht="12" customHeight="1">
      <c r="A35" s="119">
        <v>28</v>
      </c>
      <c r="B35" s="125" t="s">
        <v>248</v>
      </c>
      <c r="C35" s="162" t="s">
        <v>71</v>
      </c>
      <c r="D35" s="123">
        <v>1</v>
      </c>
      <c r="E35" s="123">
        <v>5000</v>
      </c>
      <c r="F35" s="157">
        <v>0</v>
      </c>
      <c r="G35" s="157">
        <v>0</v>
      </c>
      <c r="H35" s="123">
        <v>0</v>
      </c>
      <c r="I35" s="123">
        <v>0</v>
      </c>
      <c r="J35" s="123">
        <v>0</v>
      </c>
      <c r="K35" s="123">
        <v>0</v>
      </c>
      <c r="L35" s="123">
        <v>0</v>
      </c>
      <c r="M35" s="123">
        <v>0</v>
      </c>
      <c r="N35" s="123">
        <f t="shared" si="0"/>
        <v>1</v>
      </c>
      <c r="O35" s="124">
        <f t="shared" si="0"/>
        <v>5000</v>
      </c>
    </row>
    <row r="36" spans="1:15" ht="12" customHeight="1">
      <c r="A36" s="119">
        <v>29</v>
      </c>
      <c r="B36" s="125" t="s">
        <v>198</v>
      </c>
      <c r="C36" s="126" t="s">
        <v>71</v>
      </c>
      <c r="D36" s="123"/>
      <c r="E36" s="123">
        <v>15000</v>
      </c>
      <c r="F36" s="157"/>
      <c r="G36" s="157">
        <v>4200</v>
      </c>
      <c r="H36" s="123"/>
      <c r="I36" s="123">
        <v>9000</v>
      </c>
      <c r="J36" s="123"/>
      <c r="K36" s="123">
        <v>6000</v>
      </c>
      <c r="L36" s="123"/>
      <c r="M36" s="123">
        <v>15000</v>
      </c>
      <c r="N36" s="123">
        <f t="shared" si="0"/>
        <v>0</v>
      </c>
      <c r="O36" s="124">
        <f t="shared" si="0"/>
        <v>49200</v>
      </c>
    </row>
    <row r="37" spans="1:15" ht="12" customHeight="1">
      <c r="A37" s="119">
        <v>30</v>
      </c>
      <c r="B37" s="125" t="s">
        <v>207</v>
      </c>
      <c r="C37" s="126" t="s">
        <v>71</v>
      </c>
      <c r="D37" s="123">
        <v>0</v>
      </c>
      <c r="E37" s="123">
        <v>0</v>
      </c>
      <c r="F37" s="157">
        <v>0</v>
      </c>
      <c r="G37" s="157">
        <v>0</v>
      </c>
      <c r="H37" s="123">
        <v>0</v>
      </c>
      <c r="I37" s="123">
        <v>0</v>
      </c>
      <c r="J37" s="123">
        <v>0</v>
      </c>
      <c r="K37" s="123">
        <v>0</v>
      </c>
      <c r="L37" s="123">
        <v>1</v>
      </c>
      <c r="M37" s="123">
        <v>500</v>
      </c>
      <c r="N37" s="123">
        <f t="shared" si="0"/>
        <v>1</v>
      </c>
      <c r="O37" s="124">
        <f t="shared" si="0"/>
        <v>500</v>
      </c>
    </row>
    <row r="38" spans="1:15" ht="12" customHeight="1">
      <c r="A38" s="119">
        <v>31</v>
      </c>
      <c r="B38" s="125" t="s">
        <v>199</v>
      </c>
      <c r="C38" s="126" t="s">
        <v>71</v>
      </c>
      <c r="D38" s="123"/>
      <c r="E38" s="123">
        <v>25000</v>
      </c>
      <c r="F38" s="157"/>
      <c r="G38" s="157">
        <v>1200</v>
      </c>
      <c r="H38" s="123"/>
      <c r="I38" s="123">
        <v>10000</v>
      </c>
      <c r="J38" s="123"/>
      <c r="K38" s="123">
        <v>10000</v>
      </c>
      <c r="L38" s="123"/>
      <c r="M38" s="123">
        <v>30000</v>
      </c>
      <c r="N38" s="123">
        <f t="shared" si="0"/>
        <v>0</v>
      </c>
      <c r="O38" s="124">
        <f t="shared" si="0"/>
        <v>76200</v>
      </c>
    </row>
    <row r="39" spans="1:15" ht="12" customHeight="1">
      <c r="A39" s="119">
        <v>32</v>
      </c>
      <c r="B39" s="125" t="s">
        <v>200</v>
      </c>
      <c r="C39" s="126" t="s">
        <v>262</v>
      </c>
      <c r="D39" s="123">
        <v>0</v>
      </c>
      <c r="E39" s="123">
        <v>0</v>
      </c>
      <c r="F39" s="158"/>
      <c r="G39" s="157">
        <v>2500</v>
      </c>
      <c r="H39" s="123"/>
      <c r="I39" s="123">
        <v>15000</v>
      </c>
      <c r="J39" s="123"/>
      <c r="K39" s="123">
        <v>15000</v>
      </c>
      <c r="L39" s="123"/>
      <c r="M39" s="123">
        <v>10000</v>
      </c>
      <c r="N39" s="123">
        <f t="shared" si="0"/>
        <v>0</v>
      </c>
      <c r="O39" s="124">
        <f t="shared" si="0"/>
        <v>42500</v>
      </c>
    </row>
    <row r="40" spans="1:15" ht="12" customHeight="1">
      <c r="A40" s="119">
        <v>33</v>
      </c>
      <c r="B40" s="125" t="s">
        <v>209</v>
      </c>
      <c r="C40" s="126">
        <v>0</v>
      </c>
      <c r="D40" s="123"/>
      <c r="E40" s="123">
        <v>80000</v>
      </c>
      <c r="F40" s="158">
        <v>0</v>
      </c>
      <c r="G40" s="157">
        <v>0</v>
      </c>
      <c r="H40" s="123"/>
      <c r="I40" s="123">
        <v>60000</v>
      </c>
      <c r="J40" s="123">
        <v>0</v>
      </c>
      <c r="K40" s="123">
        <v>0</v>
      </c>
      <c r="L40" s="123">
        <v>0</v>
      </c>
      <c r="M40" s="123">
        <v>0</v>
      </c>
      <c r="N40" s="123">
        <f t="shared" si="0"/>
        <v>0</v>
      </c>
      <c r="O40" s="124">
        <f t="shared" si="0"/>
        <v>140000</v>
      </c>
    </row>
    <row r="41" spans="1:15" ht="12" customHeight="1">
      <c r="A41" s="119">
        <v>34</v>
      </c>
      <c r="B41" s="125" t="s">
        <v>205</v>
      </c>
      <c r="C41" s="126">
        <v>0</v>
      </c>
      <c r="D41" s="123"/>
      <c r="E41" s="123">
        <v>50000</v>
      </c>
      <c r="F41" s="158">
        <v>0</v>
      </c>
      <c r="G41" s="157">
        <v>2400</v>
      </c>
      <c r="H41" s="123"/>
      <c r="I41" s="123">
        <v>10000</v>
      </c>
      <c r="J41" s="123">
        <v>0</v>
      </c>
      <c r="K41" s="123">
        <v>0</v>
      </c>
      <c r="L41" s="123"/>
      <c r="M41" s="123">
        <v>20000</v>
      </c>
      <c r="N41" s="123">
        <f t="shared" si="0"/>
        <v>0</v>
      </c>
      <c r="O41" s="124">
        <f t="shared" si="0"/>
        <v>82400</v>
      </c>
    </row>
    <row r="42" spans="1:15" s="171" customFormat="1" ht="12" customHeight="1">
      <c r="A42" s="166">
        <v>35</v>
      </c>
      <c r="B42" s="167" t="s">
        <v>208</v>
      </c>
      <c r="C42" s="168" t="s">
        <v>71</v>
      </c>
      <c r="D42" s="169">
        <v>0</v>
      </c>
      <c r="E42" s="169">
        <v>0</v>
      </c>
      <c r="F42" s="169">
        <v>0</v>
      </c>
      <c r="G42" s="169">
        <v>0</v>
      </c>
      <c r="H42" s="169">
        <v>0</v>
      </c>
      <c r="I42" s="169">
        <v>0</v>
      </c>
      <c r="J42" s="169">
        <v>0</v>
      </c>
      <c r="K42" s="169">
        <v>0</v>
      </c>
      <c r="L42" s="169">
        <v>0</v>
      </c>
      <c r="M42" s="169">
        <v>0</v>
      </c>
      <c r="N42" s="169">
        <f t="shared" si="0"/>
        <v>0</v>
      </c>
      <c r="O42" s="170">
        <f t="shared" si="0"/>
        <v>0</v>
      </c>
    </row>
    <row r="43" spans="1:15" ht="12" customHeight="1">
      <c r="A43" s="119">
        <v>36</v>
      </c>
      <c r="B43" s="125" t="s">
        <v>249</v>
      </c>
      <c r="C43" s="126" t="s">
        <v>71</v>
      </c>
      <c r="D43" s="123"/>
      <c r="E43" s="123">
        <v>30000</v>
      </c>
      <c r="F43" s="157"/>
      <c r="G43" s="157">
        <v>10000</v>
      </c>
      <c r="H43" s="123">
        <v>0</v>
      </c>
      <c r="I43" s="123">
        <v>0</v>
      </c>
      <c r="J43" s="123">
        <v>0</v>
      </c>
      <c r="K43" s="123">
        <v>0</v>
      </c>
      <c r="L43" s="123">
        <v>0</v>
      </c>
      <c r="M43" s="123">
        <v>0</v>
      </c>
      <c r="N43" s="123">
        <f t="shared" si="0"/>
        <v>0</v>
      </c>
      <c r="O43" s="124">
        <f t="shared" si="0"/>
        <v>40000</v>
      </c>
    </row>
    <row r="44" spans="1:15" ht="12" customHeight="1">
      <c r="A44" s="119">
        <v>37</v>
      </c>
      <c r="B44" s="125" t="s">
        <v>250</v>
      </c>
      <c r="C44" s="126" t="s">
        <v>71</v>
      </c>
      <c r="D44" s="123">
        <v>0</v>
      </c>
      <c r="E44" s="123">
        <v>0</v>
      </c>
      <c r="F44" s="157">
        <v>0</v>
      </c>
      <c r="G44" s="157">
        <v>0</v>
      </c>
      <c r="H44" s="123">
        <v>2</v>
      </c>
      <c r="I44" s="123">
        <v>3000</v>
      </c>
      <c r="J44" s="123">
        <v>4</v>
      </c>
      <c r="K44" s="123">
        <v>6000</v>
      </c>
      <c r="L44" s="123">
        <v>0</v>
      </c>
      <c r="M44" s="123">
        <v>0</v>
      </c>
      <c r="N44" s="123">
        <f t="shared" si="0"/>
        <v>6</v>
      </c>
      <c r="O44" s="124">
        <f t="shared" si="0"/>
        <v>9000</v>
      </c>
    </row>
    <row r="45" spans="1:15" ht="12" customHeight="1">
      <c r="A45" s="119">
        <v>38</v>
      </c>
      <c r="B45" s="125" t="s">
        <v>251</v>
      </c>
      <c r="C45" s="126" t="s">
        <v>71</v>
      </c>
      <c r="D45" s="123">
        <v>0</v>
      </c>
      <c r="E45" s="123">
        <v>0</v>
      </c>
      <c r="F45" s="157">
        <v>0</v>
      </c>
      <c r="G45" s="157">
        <v>0</v>
      </c>
      <c r="H45" s="123">
        <v>2</v>
      </c>
      <c r="I45" s="123">
        <v>1000</v>
      </c>
      <c r="J45" s="123">
        <v>1</v>
      </c>
      <c r="K45" s="123">
        <v>500</v>
      </c>
      <c r="L45" s="123">
        <v>0</v>
      </c>
      <c r="M45" s="123">
        <v>0</v>
      </c>
      <c r="N45" s="123">
        <f t="shared" si="0"/>
        <v>3</v>
      </c>
      <c r="O45" s="124">
        <f t="shared" si="0"/>
        <v>1500</v>
      </c>
    </row>
    <row r="46" spans="1:15" ht="12" customHeight="1">
      <c r="A46" s="119">
        <v>39</v>
      </c>
      <c r="B46" s="125" t="s">
        <v>252</v>
      </c>
      <c r="C46" s="126" t="s">
        <v>71</v>
      </c>
      <c r="D46" s="123">
        <v>0</v>
      </c>
      <c r="E46" s="123">
        <v>0</v>
      </c>
      <c r="F46" s="157">
        <v>0</v>
      </c>
      <c r="G46" s="157">
        <v>0</v>
      </c>
      <c r="H46" s="123">
        <v>1</v>
      </c>
      <c r="I46" s="123">
        <v>6000</v>
      </c>
      <c r="J46" s="123">
        <v>0</v>
      </c>
      <c r="K46" s="123">
        <v>0</v>
      </c>
      <c r="L46" s="123">
        <v>0</v>
      </c>
      <c r="M46" s="123">
        <v>0</v>
      </c>
      <c r="N46" s="123">
        <f t="shared" si="0"/>
        <v>1</v>
      </c>
      <c r="O46" s="124">
        <f t="shared" si="0"/>
        <v>6000</v>
      </c>
    </row>
    <row r="47" spans="1:15" ht="12" customHeight="1">
      <c r="A47" s="119">
        <v>40</v>
      </c>
      <c r="B47" s="125" t="s">
        <v>253</v>
      </c>
      <c r="C47" s="126" t="s">
        <v>262</v>
      </c>
      <c r="D47" s="123">
        <v>0</v>
      </c>
      <c r="E47" s="123">
        <v>0</v>
      </c>
      <c r="F47" s="157">
        <v>0</v>
      </c>
      <c r="G47" s="157">
        <v>0</v>
      </c>
      <c r="H47" s="123"/>
      <c r="I47" s="123">
        <v>20000</v>
      </c>
      <c r="J47" s="123">
        <v>0</v>
      </c>
      <c r="K47" s="123">
        <v>0</v>
      </c>
      <c r="L47" s="123">
        <v>0</v>
      </c>
      <c r="M47" s="123">
        <v>0</v>
      </c>
      <c r="N47" s="123">
        <f t="shared" si="0"/>
        <v>0</v>
      </c>
      <c r="O47" s="124">
        <f t="shared" si="0"/>
        <v>20000</v>
      </c>
    </row>
    <row r="48" spans="1:15" ht="12" customHeight="1">
      <c r="A48" s="119">
        <v>41</v>
      </c>
      <c r="B48" s="125" t="s">
        <v>254</v>
      </c>
      <c r="C48" s="126" t="s">
        <v>71</v>
      </c>
      <c r="D48" s="123">
        <v>0</v>
      </c>
      <c r="E48" s="123">
        <v>0</v>
      </c>
      <c r="F48" s="157">
        <v>0</v>
      </c>
      <c r="G48" s="157">
        <v>0</v>
      </c>
      <c r="H48" s="123">
        <v>1</v>
      </c>
      <c r="I48" s="123">
        <v>13000</v>
      </c>
      <c r="J48" s="123">
        <v>0</v>
      </c>
      <c r="K48" s="123">
        <v>0</v>
      </c>
      <c r="L48" s="123">
        <v>0</v>
      </c>
      <c r="M48" s="123">
        <v>0</v>
      </c>
      <c r="N48" s="123">
        <f t="shared" si="0"/>
        <v>1</v>
      </c>
      <c r="O48" s="124">
        <f t="shared" si="0"/>
        <v>13000</v>
      </c>
    </row>
    <row r="49" spans="1:15" ht="12" customHeight="1">
      <c r="A49" s="119">
        <v>42</v>
      </c>
      <c r="B49" s="125" t="s">
        <v>255</v>
      </c>
      <c r="C49" s="126" t="s">
        <v>71</v>
      </c>
      <c r="D49" s="123">
        <v>0</v>
      </c>
      <c r="E49" s="123">
        <v>0</v>
      </c>
      <c r="F49" s="157">
        <v>0</v>
      </c>
      <c r="G49" s="157">
        <v>0</v>
      </c>
      <c r="H49" s="123">
        <v>1</v>
      </c>
      <c r="I49" s="123">
        <v>3000</v>
      </c>
      <c r="J49" s="123">
        <v>0</v>
      </c>
      <c r="K49" s="123">
        <v>0</v>
      </c>
      <c r="L49" s="123">
        <v>0</v>
      </c>
      <c r="M49" s="123">
        <v>0</v>
      </c>
      <c r="N49" s="123">
        <f t="shared" si="0"/>
        <v>1</v>
      </c>
      <c r="O49" s="124">
        <f t="shared" si="0"/>
        <v>3000</v>
      </c>
    </row>
    <row r="50" spans="1:15" ht="12" customHeight="1">
      <c r="A50" s="119">
        <v>43</v>
      </c>
      <c r="B50" s="125" t="s">
        <v>256</v>
      </c>
      <c r="C50" s="126" t="s">
        <v>71</v>
      </c>
      <c r="D50" s="123">
        <v>0</v>
      </c>
      <c r="E50" s="123">
        <v>0</v>
      </c>
      <c r="F50" s="157">
        <v>0</v>
      </c>
      <c r="G50" s="157">
        <v>0</v>
      </c>
      <c r="H50" s="123">
        <v>4</v>
      </c>
      <c r="I50" s="123">
        <v>12000</v>
      </c>
      <c r="J50" s="123">
        <v>0</v>
      </c>
      <c r="K50" s="123">
        <v>0</v>
      </c>
      <c r="L50" s="123">
        <v>0</v>
      </c>
      <c r="M50" s="123">
        <v>0</v>
      </c>
      <c r="N50" s="123">
        <f t="shared" si="0"/>
        <v>4</v>
      </c>
      <c r="O50" s="124">
        <f t="shared" si="0"/>
        <v>12000</v>
      </c>
    </row>
    <row r="51" spans="1:15" ht="12" customHeight="1">
      <c r="A51" s="119">
        <v>44</v>
      </c>
      <c r="B51" s="125" t="s">
        <v>257</v>
      </c>
      <c r="C51" s="126" t="s">
        <v>71</v>
      </c>
      <c r="D51" s="123">
        <v>0</v>
      </c>
      <c r="E51" s="123">
        <v>0</v>
      </c>
      <c r="F51" s="157">
        <v>0</v>
      </c>
      <c r="G51" s="157">
        <v>0</v>
      </c>
      <c r="H51" s="123">
        <v>6</v>
      </c>
      <c r="I51" s="123">
        <v>6000</v>
      </c>
      <c r="J51" s="123">
        <v>0</v>
      </c>
      <c r="K51" s="123">
        <v>0</v>
      </c>
      <c r="L51" s="123">
        <v>0</v>
      </c>
      <c r="M51" s="123">
        <v>0</v>
      </c>
      <c r="N51" s="123">
        <f t="shared" si="0"/>
        <v>6</v>
      </c>
      <c r="O51" s="124">
        <f t="shared" si="0"/>
        <v>6000</v>
      </c>
    </row>
    <row r="52" spans="1:15" ht="12" customHeight="1">
      <c r="A52" s="119">
        <v>45</v>
      </c>
      <c r="B52" s="125" t="s">
        <v>258</v>
      </c>
      <c r="C52" s="126" t="s">
        <v>71</v>
      </c>
      <c r="D52" s="123">
        <v>0</v>
      </c>
      <c r="E52" s="123">
        <v>0</v>
      </c>
      <c r="F52" s="157">
        <v>0</v>
      </c>
      <c r="G52" s="157">
        <v>0</v>
      </c>
      <c r="H52" s="123">
        <v>2</v>
      </c>
      <c r="I52" s="123">
        <v>30000</v>
      </c>
      <c r="J52" s="123">
        <v>0</v>
      </c>
      <c r="K52" s="123">
        <v>0</v>
      </c>
      <c r="L52" s="123">
        <v>0</v>
      </c>
      <c r="M52" s="123">
        <v>0</v>
      </c>
      <c r="N52" s="123">
        <f t="shared" si="0"/>
        <v>2</v>
      </c>
      <c r="O52" s="124">
        <f t="shared" si="0"/>
        <v>30000</v>
      </c>
    </row>
    <row r="53" spans="1:15" ht="12" customHeight="1">
      <c r="A53" s="119">
        <v>46</v>
      </c>
      <c r="B53" s="125" t="s">
        <v>259</v>
      </c>
      <c r="C53" s="126" t="s">
        <v>71</v>
      </c>
      <c r="D53" s="123">
        <v>0</v>
      </c>
      <c r="E53" s="123">
        <v>0</v>
      </c>
      <c r="F53" s="157">
        <v>0</v>
      </c>
      <c r="G53" s="157">
        <v>0</v>
      </c>
      <c r="H53" s="123">
        <v>3</v>
      </c>
      <c r="I53" s="123">
        <v>20000</v>
      </c>
      <c r="J53" s="123">
        <v>0</v>
      </c>
      <c r="K53" s="123">
        <v>0</v>
      </c>
      <c r="L53" s="123">
        <v>0</v>
      </c>
      <c r="M53" s="123">
        <v>0</v>
      </c>
      <c r="N53" s="123">
        <f t="shared" si="0"/>
        <v>3</v>
      </c>
      <c r="O53" s="124">
        <f t="shared" si="0"/>
        <v>20000</v>
      </c>
    </row>
    <row r="54" spans="1:15" ht="12" customHeight="1">
      <c r="A54" s="119">
        <v>47</v>
      </c>
      <c r="B54" s="125" t="s">
        <v>260</v>
      </c>
      <c r="C54" s="126" t="s">
        <v>71</v>
      </c>
      <c r="D54" s="123">
        <v>0</v>
      </c>
      <c r="E54" s="123">
        <v>0</v>
      </c>
      <c r="F54" s="157">
        <v>0</v>
      </c>
      <c r="G54" s="157">
        <v>0</v>
      </c>
      <c r="H54" s="123">
        <v>1</v>
      </c>
      <c r="I54" s="123">
        <v>10000</v>
      </c>
      <c r="J54" s="123">
        <v>0</v>
      </c>
      <c r="K54" s="123">
        <v>0</v>
      </c>
      <c r="L54" s="123">
        <v>0</v>
      </c>
      <c r="M54" s="123">
        <v>0</v>
      </c>
      <c r="N54" s="123">
        <f t="shared" si="0"/>
        <v>1</v>
      </c>
      <c r="O54" s="124">
        <f t="shared" si="0"/>
        <v>10000</v>
      </c>
    </row>
    <row r="55" spans="1:15" ht="12" customHeight="1">
      <c r="A55" s="119">
        <v>48</v>
      </c>
      <c r="B55" s="125" t="s">
        <v>261</v>
      </c>
      <c r="C55" s="126" t="s">
        <v>73</v>
      </c>
      <c r="D55" s="123">
        <v>0</v>
      </c>
      <c r="E55" s="123">
        <v>0</v>
      </c>
      <c r="F55" s="157">
        <v>0</v>
      </c>
      <c r="G55" s="157">
        <v>0</v>
      </c>
      <c r="H55" s="123"/>
      <c r="I55" s="123">
        <v>12000</v>
      </c>
      <c r="J55" s="123">
        <v>0</v>
      </c>
      <c r="K55" s="123">
        <v>30000</v>
      </c>
      <c r="L55" s="123">
        <v>0</v>
      </c>
      <c r="M55" s="123">
        <v>0</v>
      </c>
      <c r="N55" s="123">
        <f t="shared" si="0"/>
        <v>0</v>
      </c>
      <c r="O55" s="124">
        <f t="shared" si="0"/>
        <v>42000</v>
      </c>
    </row>
    <row r="56" spans="1:15" ht="12" customHeight="1">
      <c r="A56" s="119">
        <v>49</v>
      </c>
      <c r="B56" s="125" t="s">
        <v>263</v>
      </c>
      <c r="C56" s="126" t="s">
        <v>71</v>
      </c>
      <c r="D56" s="123">
        <v>0</v>
      </c>
      <c r="E56" s="123">
        <v>0</v>
      </c>
      <c r="F56" s="157">
        <v>0</v>
      </c>
      <c r="G56" s="157">
        <v>0</v>
      </c>
      <c r="H56" s="123">
        <v>0</v>
      </c>
      <c r="I56" s="123">
        <v>0</v>
      </c>
      <c r="J56" s="123">
        <v>1</v>
      </c>
      <c r="K56" s="123">
        <v>1000</v>
      </c>
      <c r="L56" s="123">
        <v>0</v>
      </c>
      <c r="M56" s="123">
        <v>0</v>
      </c>
      <c r="N56" s="123">
        <v>1</v>
      </c>
      <c r="O56" s="124">
        <f t="shared" si="0"/>
        <v>1000</v>
      </c>
    </row>
    <row r="57" spans="1:15" ht="12" customHeight="1">
      <c r="A57" s="119">
        <v>50</v>
      </c>
      <c r="B57" s="125" t="s">
        <v>264</v>
      </c>
      <c r="C57" s="126" t="s">
        <v>71</v>
      </c>
      <c r="D57" s="123">
        <v>0</v>
      </c>
      <c r="E57" s="123">
        <v>0</v>
      </c>
      <c r="F57" s="157">
        <v>0</v>
      </c>
      <c r="G57" s="157">
        <v>0</v>
      </c>
      <c r="H57" s="123">
        <v>0</v>
      </c>
      <c r="I57" s="123">
        <v>0</v>
      </c>
      <c r="J57" s="123">
        <v>1</v>
      </c>
      <c r="K57" s="123">
        <v>1000</v>
      </c>
      <c r="L57" s="123">
        <v>0</v>
      </c>
      <c r="M57" s="123">
        <v>0</v>
      </c>
      <c r="N57" s="123">
        <v>1</v>
      </c>
      <c r="O57" s="124">
        <f t="shared" si="0"/>
        <v>1000</v>
      </c>
    </row>
    <row r="58" spans="1:15" ht="12" customHeight="1">
      <c r="A58" s="119">
        <v>51</v>
      </c>
      <c r="B58" s="125" t="s">
        <v>265</v>
      </c>
      <c r="C58" s="126" t="s">
        <v>71</v>
      </c>
      <c r="D58" s="123">
        <v>0</v>
      </c>
      <c r="E58" s="123">
        <v>0</v>
      </c>
      <c r="F58" s="157">
        <v>0</v>
      </c>
      <c r="G58" s="157">
        <v>0</v>
      </c>
      <c r="H58" s="123">
        <v>0</v>
      </c>
      <c r="I58" s="123">
        <v>0</v>
      </c>
      <c r="J58" s="123">
        <v>1</v>
      </c>
      <c r="K58" s="123">
        <v>500</v>
      </c>
      <c r="L58" s="123">
        <v>0</v>
      </c>
      <c r="M58" s="123">
        <v>0</v>
      </c>
      <c r="N58" s="123">
        <v>1</v>
      </c>
      <c r="O58" s="124">
        <f t="shared" si="0"/>
        <v>500</v>
      </c>
    </row>
    <row r="59" spans="1:15" ht="12" customHeight="1">
      <c r="A59" s="119">
        <v>52</v>
      </c>
      <c r="B59" s="125" t="s">
        <v>266</v>
      </c>
      <c r="C59" s="126" t="s">
        <v>71</v>
      </c>
      <c r="D59" s="123">
        <v>0</v>
      </c>
      <c r="E59" s="123">
        <v>0</v>
      </c>
      <c r="F59" s="157">
        <v>0</v>
      </c>
      <c r="G59" s="157">
        <v>0</v>
      </c>
      <c r="H59" s="123">
        <v>0</v>
      </c>
      <c r="I59" s="123">
        <v>0</v>
      </c>
      <c r="J59" s="123">
        <v>1</v>
      </c>
      <c r="K59" s="123">
        <v>20000</v>
      </c>
      <c r="L59" s="123">
        <v>0</v>
      </c>
      <c r="M59" s="123">
        <v>0</v>
      </c>
      <c r="N59" s="123">
        <v>1</v>
      </c>
      <c r="O59" s="124">
        <f t="shared" si="0"/>
        <v>20000</v>
      </c>
    </row>
    <row r="60" spans="1:15" ht="12" customHeight="1">
      <c r="A60" s="119">
        <v>53</v>
      </c>
      <c r="B60" s="125" t="s">
        <v>201</v>
      </c>
      <c r="C60" s="126">
        <v>0</v>
      </c>
      <c r="D60" s="123">
        <v>0</v>
      </c>
      <c r="E60" s="123">
        <v>30000</v>
      </c>
      <c r="F60" s="157">
        <v>0</v>
      </c>
      <c r="G60" s="157">
        <v>5500</v>
      </c>
      <c r="H60" s="123">
        <v>0</v>
      </c>
      <c r="I60" s="123">
        <v>0</v>
      </c>
      <c r="J60" s="123"/>
      <c r="K60" s="123">
        <v>3000</v>
      </c>
      <c r="L60" s="123">
        <v>0</v>
      </c>
      <c r="M60" s="123">
        <v>20000</v>
      </c>
      <c r="N60" s="123">
        <f t="shared" si="0"/>
        <v>0</v>
      </c>
      <c r="O60" s="124">
        <f t="shared" si="0"/>
        <v>58500</v>
      </c>
    </row>
    <row r="61" spans="1:15" ht="12.75">
      <c r="A61" s="98"/>
      <c r="B61" s="101" t="s">
        <v>202</v>
      </c>
      <c r="C61" s="101">
        <v>0</v>
      </c>
      <c r="D61" s="99">
        <v>0</v>
      </c>
      <c r="E61" s="99">
        <f>SUM(E8:E60)</f>
        <v>1229700</v>
      </c>
      <c r="F61" s="99">
        <v>0</v>
      </c>
      <c r="G61" s="99">
        <f>SUM(G8:G60)</f>
        <v>1173490</v>
      </c>
      <c r="H61" s="99">
        <v>0</v>
      </c>
      <c r="I61" s="99">
        <f>SUM(I8:I60)</f>
        <v>1537900</v>
      </c>
      <c r="J61" s="99">
        <v>0</v>
      </c>
      <c r="K61" s="99">
        <f>SUM(K8:K60)</f>
        <v>154700</v>
      </c>
      <c r="L61" s="99">
        <v>0</v>
      </c>
      <c r="M61" s="99">
        <f>SUM(M8:M60)</f>
        <v>275500</v>
      </c>
      <c r="N61" s="99">
        <f t="shared" si="0"/>
        <v>0</v>
      </c>
      <c r="O61" s="99">
        <f>E61+G61+I61+K61+M61</f>
        <v>4371290</v>
      </c>
    </row>
  </sheetData>
  <sheetProtection/>
  <mergeCells count="11">
    <mergeCell ref="L6:M6"/>
    <mergeCell ref="A4:O4"/>
    <mergeCell ref="N6:O6"/>
    <mergeCell ref="A3:O3"/>
    <mergeCell ref="A6:A7"/>
    <mergeCell ref="B6:B7"/>
    <mergeCell ref="C6:C7"/>
    <mergeCell ref="D6:E6"/>
    <mergeCell ref="F6:G6"/>
    <mergeCell ref="H6:I6"/>
    <mergeCell ref="J6:K6"/>
  </mergeCells>
  <printOptions horizontalCentered="1"/>
  <pageMargins left="0.7480314960629921" right="0.7480314960629921" top="0.7874015748031497" bottom="0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9">
      <selection activeCell="J38" sqref="J38"/>
    </sheetView>
  </sheetViews>
  <sheetFormatPr defaultColWidth="9.140625" defaultRowHeight="12.75"/>
  <cols>
    <col min="1" max="1" width="4.57421875" style="0" customWidth="1"/>
    <col min="2" max="2" width="19.00390625" style="0" customWidth="1"/>
    <col min="3" max="10" width="6.7109375" style="0" customWidth="1"/>
    <col min="11" max="11" width="7.140625" style="0" customWidth="1"/>
  </cols>
  <sheetData>
    <row r="1" spans="1:4" ht="12.75">
      <c r="A1" s="172" t="s">
        <v>53</v>
      </c>
      <c r="B1" s="172"/>
      <c r="C1" s="172"/>
      <c r="D1" s="172"/>
    </row>
    <row r="2" spans="1:4" ht="12.75">
      <c r="A2" s="172" t="s">
        <v>17</v>
      </c>
      <c r="B2" s="172"/>
      <c r="C2" s="172"/>
      <c r="D2" s="172"/>
    </row>
    <row r="5" spans="1:11" ht="12.75">
      <c r="A5" s="173" t="s">
        <v>106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</row>
    <row r="6" spans="1:11" ht="12.75">
      <c r="A6" s="173" t="s">
        <v>244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</row>
    <row r="7" spans="1:11" ht="12.75">
      <c r="A7" s="173" t="s">
        <v>107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</row>
    <row r="8" ht="12.75">
      <c r="H8" s="6"/>
    </row>
    <row r="9" spans="8:11" ht="12.75">
      <c r="H9" s="6"/>
      <c r="J9" s="263" t="s">
        <v>108</v>
      </c>
      <c r="K9" s="263"/>
    </row>
    <row r="11" spans="1:11" ht="12.75">
      <c r="A11" s="264" t="s">
        <v>109</v>
      </c>
      <c r="B11" s="264" t="s">
        <v>110</v>
      </c>
      <c r="C11" s="182" t="s">
        <v>111</v>
      </c>
      <c r="D11" s="183"/>
      <c r="E11" s="183"/>
      <c r="F11" s="183"/>
      <c r="G11" s="183"/>
      <c r="H11" s="183"/>
      <c r="I11" s="183"/>
      <c r="J11" s="183"/>
      <c r="K11" s="184"/>
    </row>
    <row r="12" spans="1:11" ht="12.75">
      <c r="A12" s="265"/>
      <c r="B12" s="265"/>
      <c r="C12" s="131" t="s">
        <v>224</v>
      </c>
      <c r="D12" s="131" t="s">
        <v>112</v>
      </c>
      <c r="E12" s="131" t="s">
        <v>113</v>
      </c>
      <c r="F12" s="131" t="s">
        <v>114</v>
      </c>
      <c r="G12" s="131" t="s">
        <v>115</v>
      </c>
      <c r="H12" s="131" t="s">
        <v>116</v>
      </c>
      <c r="I12" s="131" t="s">
        <v>117</v>
      </c>
      <c r="J12" s="131" t="s">
        <v>118</v>
      </c>
      <c r="K12" s="131" t="s">
        <v>119</v>
      </c>
    </row>
    <row r="13" spans="1:11" ht="12.75">
      <c r="A13" s="1">
        <v>1</v>
      </c>
      <c r="B13" s="12" t="s">
        <v>120</v>
      </c>
      <c r="C13" s="132">
        <v>0</v>
      </c>
      <c r="D13" s="132">
        <v>2</v>
      </c>
      <c r="E13" s="132">
        <v>0</v>
      </c>
      <c r="F13" s="132">
        <v>32</v>
      </c>
      <c r="G13" s="132">
        <v>0</v>
      </c>
      <c r="H13" s="132">
        <v>28</v>
      </c>
      <c r="I13" s="132">
        <v>0</v>
      </c>
      <c r="J13" s="132">
        <v>10</v>
      </c>
      <c r="K13" s="133">
        <f aca="true" t="shared" si="0" ref="K13:K18">SUM(C13:J13)</f>
        <v>72</v>
      </c>
    </row>
    <row r="14" spans="1:11" ht="12.75">
      <c r="A14" s="1">
        <v>2</v>
      </c>
      <c r="B14" s="12" t="s">
        <v>121</v>
      </c>
      <c r="C14" s="132">
        <v>0</v>
      </c>
      <c r="D14" s="132">
        <v>2</v>
      </c>
      <c r="E14" s="132">
        <v>0</v>
      </c>
      <c r="F14" s="132">
        <v>22</v>
      </c>
      <c r="G14" s="132">
        <v>0</v>
      </c>
      <c r="H14" s="132">
        <v>18</v>
      </c>
      <c r="I14" s="132">
        <v>2</v>
      </c>
      <c r="J14" s="132">
        <v>18</v>
      </c>
      <c r="K14" s="133">
        <f t="shared" si="0"/>
        <v>62</v>
      </c>
    </row>
    <row r="15" spans="1:13" ht="12.75">
      <c r="A15" s="1">
        <v>3</v>
      </c>
      <c r="B15" s="12" t="s">
        <v>122</v>
      </c>
      <c r="C15" s="132">
        <v>0</v>
      </c>
      <c r="D15" s="132">
        <v>2</v>
      </c>
      <c r="E15" s="132">
        <v>0</v>
      </c>
      <c r="F15" s="132">
        <v>34</v>
      </c>
      <c r="G15" s="132">
        <v>0</v>
      </c>
      <c r="H15" s="132">
        <v>25</v>
      </c>
      <c r="I15" s="132">
        <v>0</v>
      </c>
      <c r="J15" s="132">
        <v>16</v>
      </c>
      <c r="K15" s="133">
        <f t="shared" si="0"/>
        <v>77</v>
      </c>
      <c r="M15" s="144"/>
    </row>
    <row r="16" spans="1:11" ht="12.75">
      <c r="A16" s="1">
        <v>4</v>
      </c>
      <c r="B16" s="12" t="s">
        <v>165</v>
      </c>
      <c r="C16" s="132">
        <v>0</v>
      </c>
      <c r="D16" s="132">
        <v>1</v>
      </c>
      <c r="E16" s="132">
        <v>0</v>
      </c>
      <c r="F16" s="132">
        <v>10</v>
      </c>
      <c r="G16" s="132">
        <v>1</v>
      </c>
      <c r="H16" s="132">
        <v>16</v>
      </c>
      <c r="I16" s="132">
        <v>0</v>
      </c>
      <c r="J16" s="132">
        <v>7</v>
      </c>
      <c r="K16" s="133">
        <f t="shared" si="0"/>
        <v>35</v>
      </c>
    </row>
    <row r="17" spans="1:11" ht="12.75">
      <c r="A17" s="1">
        <v>5</v>
      </c>
      <c r="B17" s="12" t="s">
        <v>123</v>
      </c>
      <c r="C17" s="132">
        <v>4</v>
      </c>
      <c r="D17" s="132">
        <v>9</v>
      </c>
      <c r="E17" s="132">
        <v>1</v>
      </c>
      <c r="F17" s="132">
        <v>7</v>
      </c>
      <c r="G17" s="132">
        <v>0</v>
      </c>
      <c r="H17" s="132">
        <v>4</v>
      </c>
      <c r="I17" s="132">
        <v>0</v>
      </c>
      <c r="J17" s="132">
        <v>0</v>
      </c>
      <c r="K17" s="133">
        <f t="shared" si="0"/>
        <v>25</v>
      </c>
    </row>
    <row r="18" spans="1:11" ht="12.75">
      <c r="A18" s="1"/>
      <c r="B18" s="12" t="s">
        <v>166</v>
      </c>
      <c r="C18" s="132">
        <v>0</v>
      </c>
      <c r="D18" s="134">
        <v>0</v>
      </c>
      <c r="E18" s="132">
        <v>0</v>
      </c>
      <c r="F18" s="132">
        <v>0</v>
      </c>
      <c r="G18" s="132">
        <v>0</v>
      </c>
      <c r="H18" s="132">
        <v>0</v>
      </c>
      <c r="I18" s="132">
        <v>0</v>
      </c>
      <c r="J18" s="132">
        <v>0</v>
      </c>
      <c r="K18" s="133">
        <f t="shared" si="0"/>
        <v>0</v>
      </c>
    </row>
    <row r="19" spans="1:11" ht="12.75">
      <c r="A19" s="60" t="s">
        <v>124</v>
      </c>
      <c r="B19" s="61" t="s">
        <v>125</v>
      </c>
      <c r="C19" s="135">
        <f aca="true" t="shared" si="1" ref="C19:K19">SUM(C13:C18)</f>
        <v>4</v>
      </c>
      <c r="D19" s="135">
        <f t="shared" si="1"/>
        <v>16</v>
      </c>
      <c r="E19" s="135">
        <f t="shared" si="1"/>
        <v>1</v>
      </c>
      <c r="F19" s="135">
        <f t="shared" si="1"/>
        <v>105</v>
      </c>
      <c r="G19" s="135">
        <f t="shared" si="1"/>
        <v>1</v>
      </c>
      <c r="H19" s="135">
        <f t="shared" si="1"/>
        <v>91</v>
      </c>
      <c r="I19" s="135">
        <f t="shared" si="1"/>
        <v>2</v>
      </c>
      <c r="J19" s="135">
        <f t="shared" si="1"/>
        <v>51</v>
      </c>
      <c r="K19" s="135">
        <f t="shared" si="1"/>
        <v>271</v>
      </c>
    </row>
    <row r="20" spans="1:11" ht="12.75">
      <c r="A20" s="62"/>
      <c r="B20" s="63"/>
      <c r="C20" s="136"/>
      <c r="D20" s="137"/>
      <c r="E20" s="137"/>
      <c r="F20" s="137"/>
      <c r="G20" s="137"/>
      <c r="H20" s="137"/>
      <c r="I20" s="137"/>
      <c r="J20" s="137"/>
      <c r="K20" s="138"/>
    </row>
    <row r="21" spans="1:11" s="6" customFormat="1" ht="12.75">
      <c r="A21" s="163">
        <v>1</v>
      </c>
      <c r="B21" s="164" t="s">
        <v>126</v>
      </c>
      <c r="C21" s="165">
        <v>0</v>
      </c>
      <c r="D21" s="165">
        <v>1</v>
      </c>
      <c r="E21" s="165">
        <v>1</v>
      </c>
      <c r="F21" s="165">
        <v>28</v>
      </c>
      <c r="G21" s="165">
        <v>14</v>
      </c>
      <c r="H21" s="165">
        <v>14</v>
      </c>
      <c r="I21" s="165">
        <v>5</v>
      </c>
      <c r="J21" s="165">
        <v>0</v>
      </c>
      <c r="K21" s="155">
        <f>SUM(C21:J21)</f>
        <v>63</v>
      </c>
    </row>
    <row r="22" spans="1:11" s="6" customFormat="1" ht="12.75">
      <c r="A22" s="163">
        <v>2</v>
      </c>
      <c r="B22" s="164" t="s">
        <v>127</v>
      </c>
      <c r="C22" s="165">
        <v>0</v>
      </c>
      <c r="D22" s="165">
        <v>3</v>
      </c>
      <c r="E22" s="165">
        <v>2</v>
      </c>
      <c r="F22" s="165">
        <v>34</v>
      </c>
      <c r="G22" s="165">
        <v>9</v>
      </c>
      <c r="H22" s="165">
        <v>5</v>
      </c>
      <c r="I22" s="165">
        <v>2</v>
      </c>
      <c r="J22" s="165">
        <v>0</v>
      </c>
      <c r="K22" s="155">
        <f>SUM(C22:J22)</f>
        <v>55</v>
      </c>
    </row>
    <row r="23" spans="1:11" s="6" customFormat="1" ht="12.75">
      <c r="A23" s="163">
        <v>3</v>
      </c>
      <c r="B23" s="164" t="s">
        <v>123</v>
      </c>
      <c r="C23" s="165">
        <v>2</v>
      </c>
      <c r="D23" s="165">
        <v>7</v>
      </c>
      <c r="E23" s="165">
        <v>0</v>
      </c>
      <c r="F23" s="165">
        <v>6</v>
      </c>
      <c r="G23" s="165">
        <v>2</v>
      </c>
      <c r="H23" s="165">
        <v>0</v>
      </c>
      <c r="I23" s="165">
        <v>0</v>
      </c>
      <c r="J23" s="165"/>
      <c r="K23" s="155">
        <f>SUM(C23:J23)</f>
        <v>17</v>
      </c>
    </row>
    <row r="24" spans="1:11" ht="12.75">
      <c r="A24" s="60" t="s">
        <v>128</v>
      </c>
      <c r="B24" s="64" t="s">
        <v>129</v>
      </c>
      <c r="C24" s="135">
        <f aca="true" t="shared" si="2" ref="C24:J24">SUM(C21:C23)</f>
        <v>2</v>
      </c>
      <c r="D24" s="135">
        <f t="shared" si="2"/>
        <v>11</v>
      </c>
      <c r="E24" s="135">
        <f t="shared" si="2"/>
        <v>3</v>
      </c>
      <c r="F24" s="135">
        <f t="shared" si="2"/>
        <v>68</v>
      </c>
      <c r="G24" s="135">
        <f t="shared" si="2"/>
        <v>25</v>
      </c>
      <c r="H24" s="135">
        <f t="shared" si="2"/>
        <v>19</v>
      </c>
      <c r="I24" s="135">
        <f t="shared" si="2"/>
        <v>7</v>
      </c>
      <c r="J24" s="135">
        <f t="shared" si="2"/>
        <v>0</v>
      </c>
      <c r="K24" s="135">
        <f>SUM(C24:J24)</f>
        <v>135</v>
      </c>
    </row>
    <row r="25" spans="1:15" ht="12.75">
      <c r="A25" s="62"/>
      <c r="B25" s="63"/>
      <c r="C25" s="136"/>
      <c r="D25" s="137"/>
      <c r="E25" s="137"/>
      <c r="F25" s="137"/>
      <c r="G25" s="137"/>
      <c r="H25" s="137"/>
      <c r="I25" s="137"/>
      <c r="J25" s="137"/>
      <c r="K25" s="138"/>
      <c r="O25" s="144"/>
    </row>
    <row r="26" spans="1:11" ht="12.75">
      <c r="A26" s="1">
        <v>1</v>
      </c>
      <c r="B26" s="8" t="s">
        <v>130</v>
      </c>
      <c r="C26" s="134">
        <v>0</v>
      </c>
      <c r="D26" s="134">
        <v>0</v>
      </c>
      <c r="E26" s="134">
        <v>0</v>
      </c>
      <c r="F26" s="134">
        <v>12</v>
      </c>
      <c r="G26" s="134">
        <v>0</v>
      </c>
      <c r="H26" s="134">
        <v>2</v>
      </c>
      <c r="I26" s="134">
        <v>0</v>
      </c>
      <c r="J26" s="134">
        <v>4</v>
      </c>
      <c r="K26" s="139">
        <f>SUM(C26:J26)</f>
        <v>18</v>
      </c>
    </row>
    <row r="27" spans="1:11" ht="12.75">
      <c r="A27" s="1">
        <v>2</v>
      </c>
      <c r="B27" s="8" t="s">
        <v>131</v>
      </c>
      <c r="C27" s="134">
        <v>0</v>
      </c>
      <c r="D27" s="134">
        <v>1</v>
      </c>
      <c r="E27" s="134">
        <v>0</v>
      </c>
      <c r="F27" s="134">
        <v>11</v>
      </c>
      <c r="G27" s="134">
        <v>0</v>
      </c>
      <c r="H27" s="134">
        <v>0</v>
      </c>
      <c r="I27" s="134">
        <v>0</v>
      </c>
      <c r="J27" s="134">
        <v>2</v>
      </c>
      <c r="K27" s="139">
        <f>SUM(C27:J27)</f>
        <v>14</v>
      </c>
    </row>
    <row r="28" spans="1:11" ht="12.75">
      <c r="A28" s="1">
        <v>3</v>
      </c>
      <c r="B28" s="8" t="s">
        <v>123</v>
      </c>
      <c r="C28" s="134">
        <v>4</v>
      </c>
      <c r="D28" s="134">
        <v>2</v>
      </c>
      <c r="E28" s="134">
        <v>2</v>
      </c>
      <c r="F28" s="134">
        <v>4</v>
      </c>
      <c r="G28" s="134">
        <v>0</v>
      </c>
      <c r="H28" s="134">
        <v>2</v>
      </c>
      <c r="I28" s="134">
        <v>0</v>
      </c>
      <c r="J28" s="134">
        <v>0</v>
      </c>
      <c r="K28" s="139">
        <f>SUM(C28:J28)</f>
        <v>14</v>
      </c>
    </row>
    <row r="29" spans="1:11" ht="12.75">
      <c r="A29" s="60" t="s">
        <v>132</v>
      </c>
      <c r="B29" s="64" t="s">
        <v>133</v>
      </c>
      <c r="C29" s="135">
        <f aca="true" t="shared" si="3" ref="C29:K29">SUM(C26:C28)</f>
        <v>4</v>
      </c>
      <c r="D29" s="135">
        <f t="shared" si="3"/>
        <v>3</v>
      </c>
      <c r="E29" s="135">
        <f t="shared" si="3"/>
        <v>2</v>
      </c>
      <c r="F29" s="135">
        <f t="shared" si="3"/>
        <v>27</v>
      </c>
      <c r="G29" s="135">
        <f t="shared" si="3"/>
        <v>0</v>
      </c>
      <c r="H29" s="135">
        <f t="shared" si="3"/>
        <v>4</v>
      </c>
      <c r="I29" s="135">
        <f t="shared" si="3"/>
        <v>0</v>
      </c>
      <c r="J29" s="135">
        <f t="shared" si="3"/>
        <v>6</v>
      </c>
      <c r="K29" s="135">
        <f t="shared" si="3"/>
        <v>46</v>
      </c>
    </row>
    <row r="30" spans="1:11" ht="12.75">
      <c r="A30" s="62"/>
      <c r="B30" s="63"/>
      <c r="C30" s="136"/>
      <c r="D30" s="137"/>
      <c r="E30" s="137"/>
      <c r="F30" s="137"/>
      <c r="G30" s="137"/>
      <c r="H30" s="137"/>
      <c r="I30" s="137"/>
      <c r="J30" s="137"/>
      <c r="K30" s="138"/>
    </row>
    <row r="31" spans="1:11" ht="12.75">
      <c r="A31" s="1">
        <v>1</v>
      </c>
      <c r="B31" s="8" t="s">
        <v>134</v>
      </c>
      <c r="C31" s="132">
        <v>0</v>
      </c>
      <c r="D31" s="132">
        <v>2</v>
      </c>
      <c r="E31" s="132">
        <v>0</v>
      </c>
      <c r="F31" s="132">
        <v>6</v>
      </c>
      <c r="G31" s="132">
        <v>0</v>
      </c>
      <c r="H31" s="132">
        <v>8</v>
      </c>
      <c r="I31" s="132">
        <v>1</v>
      </c>
      <c r="J31" s="132">
        <v>0</v>
      </c>
      <c r="K31" s="133">
        <f>SUM(C31:J31)</f>
        <v>17</v>
      </c>
    </row>
    <row r="32" spans="1:11" ht="12.75">
      <c r="A32" s="1">
        <v>2</v>
      </c>
      <c r="B32" s="8" t="s">
        <v>135</v>
      </c>
      <c r="C32" s="132">
        <v>0</v>
      </c>
      <c r="D32" s="132">
        <v>1</v>
      </c>
      <c r="E32" s="132">
        <v>0</v>
      </c>
      <c r="F32" s="132">
        <v>4</v>
      </c>
      <c r="G32" s="132">
        <v>0</v>
      </c>
      <c r="H32" s="132">
        <v>5</v>
      </c>
      <c r="I32" s="132">
        <v>0</v>
      </c>
      <c r="J32" s="132">
        <v>0</v>
      </c>
      <c r="K32" s="133">
        <f>SUM(C32:J32)</f>
        <v>10</v>
      </c>
    </row>
    <row r="33" spans="1:11" ht="12.75">
      <c r="A33" s="1">
        <v>3</v>
      </c>
      <c r="B33" s="8" t="s">
        <v>123</v>
      </c>
      <c r="C33" s="132">
        <v>1</v>
      </c>
      <c r="D33" s="132">
        <v>4</v>
      </c>
      <c r="E33" s="132">
        <v>0</v>
      </c>
      <c r="F33" s="132">
        <v>3</v>
      </c>
      <c r="G33" s="132">
        <v>0</v>
      </c>
      <c r="H33" s="132">
        <v>0</v>
      </c>
      <c r="I33" s="132">
        <v>0</v>
      </c>
      <c r="J33" s="132">
        <v>0</v>
      </c>
      <c r="K33" s="133">
        <f>SUM(C33:J33)</f>
        <v>8</v>
      </c>
    </row>
    <row r="34" spans="1:11" ht="12.75">
      <c r="A34" s="60" t="s">
        <v>136</v>
      </c>
      <c r="B34" s="64" t="s">
        <v>137</v>
      </c>
      <c r="C34" s="135">
        <f aca="true" t="shared" si="4" ref="C34:K34">SUM(C31:C33)</f>
        <v>1</v>
      </c>
      <c r="D34" s="135">
        <f t="shared" si="4"/>
        <v>7</v>
      </c>
      <c r="E34" s="135">
        <f t="shared" si="4"/>
        <v>0</v>
      </c>
      <c r="F34" s="135">
        <f t="shared" si="4"/>
        <v>13</v>
      </c>
      <c r="G34" s="135">
        <f t="shared" si="4"/>
        <v>0</v>
      </c>
      <c r="H34" s="135">
        <f t="shared" si="4"/>
        <v>13</v>
      </c>
      <c r="I34" s="135">
        <f t="shared" si="4"/>
        <v>1</v>
      </c>
      <c r="J34" s="135">
        <f t="shared" si="4"/>
        <v>0</v>
      </c>
      <c r="K34" s="135">
        <f t="shared" si="4"/>
        <v>35</v>
      </c>
    </row>
    <row r="35" spans="1:11" ht="12.75">
      <c r="A35" s="62"/>
      <c r="B35" s="63"/>
      <c r="C35" s="137"/>
      <c r="D35" s="137"/>
      <c r="E35" s="137"/>
      <c r="F35" s="137"/>
      <c r="G35" s="137"/>
      <c r="H35" s="137"/>
      <c r="I35" s="137"/>
      <c r="J35" s="137"/>
      <c r="K35" s="138"/>
    </row>
    <row r="36" spans="1:11" ht="12.75">
      <c r="A36" s="60" t="s">
        <v>138</v>
      </c>
      <c r="B36" s="64" t="s">
        <v>139</v>
      </c>
      <c r="C36" s="135">
        <v>1</v>
      </c>
      <c r="D36" s="135">
        <v>2</v>
      </c>
      <c r="E36" s="135">
        <v>0</v>
      </c>
      <c r="F36" s="135">
        <v>18</v>
      </c>
      <c r="G36" s="135">
        <v>0</v>
      </c>
      <c r="H36" s="135">
        <v>0</v>
      </c>
      <c r="I36" s="135">
        <v>0</v>
      </c>
      <c r="J36" s="135">
        <v>0</v>
      </c>
      <c r="K36" s="135">
        <f>SUM(C36:J36)</f>
        <v>21</v>
      </c>
    </row>
    <row r="37" spans="1:11" ht="12.75">
      <c r="A37" s="62"/>
      <c r="B37" s="65"/>
      <c r="C37" s="137"/>
      <c r="D37" s="137"/>
      <c r="E37" s="137"/>
      <c r="F37" s="137"/>
      <c r="G37" s="137"/>
      <c r="H37" s="137"/>
      <c r="I37" s="137"/>
      <c r="J37" s="137"/>
      <c r="K37" s="138"/>
    </row>
    <row r="38" spans="1:11" ht="12.75">
      <c r="A38" s="60" t="s">
        <v>140</v>
      </c>
      <c r="B38" s="64" t="s">
        <v>141</v>
      </c>
      <c r="C38" s="135">
        <v>1</v>
      </c>
      <c r="D38" s="135">
        <v>14</v>
      </c>
      <c r="E38" s="135">
        <v>3</v>
      </c>
      <c r="F38" s="135">
        <v>12</v>
      </c>
      <c r="G38" s="135">
        <v>0</v>
      </c>
      <c r="H38" s="135">
        <v>1</v>
      </c>
      <c r="I38" s="135">
        <v>2</v>
      </c>
      <c r="J38" s="135">
        <v>0</v>
      </c>
      <c r="K38" s="135">
        <f>SUM(C38:J38)</f>
        <v>33</v>
      </c>
    </row>
    <row r="39" spans="1:11" ht="12.75">
      <c r="A39" s="62"/>
      <c r="B39" s="65"/>
      <c r="C39" s="137"/>
      <c r="D39" s="137"/>
      <c r="E39" s="137"/>
      <c r="F39" s="137"/>
      <c r="G39" s="137"/>
      <c r="H39" s="137"/>
      <c r="I39" s="137"/>
      <c r="J39" s="137"/>
      <c r="K39" s="138"/>
    </row>
    <row r="40" spans="1:11" ht="12.75">
      <c r="A40" s="182" t="s">
        <v>47</v>
      </c>
      <c r="B40" s="184"/>
      <c r="C40" s="140">
        <f aca="true" t="shared" si="5" ref="C40:K40">C19+C24+C29+C34+C36+C38</f>
        <v>13</v>
      </c>
      <c r="D40" s="140">
        <f t="shared" si="5"/>
        <v>53</v>
      </c>
      <c r="E40" s="140">
        <f t="shared" si="5"/>
        <v>9</v>
      </c>
      <c r="F40" s="140">
        <f t="shared" si="5"/>
        <v>243</v>
      </c>
      <c r="G40" s="140">
        <f t="shared" si="5"/>
        <v>26</v>
      </c>
      <c r="H40" s="140">
        <f t="shared" si="5"/>
        <v>128</v>
      </c>
      <c r="I40" s="140">
        <f t="shared" si="5"/>
        <v>12</v>
      </c>
      <c r="J40" s="140">
        <f t="shared" si="5"/>
        <v>57</v>
      </c>
      <c r="K40" s="140">
        <f t="shared" si="5"/>
        <v>541</v>
      </c>
    </row>
  </sheetData>
  <sheetProtection/>
  <mergeCells count="10">
    <mergeCell ref="A1:D1"/>
    <mergeCell ref="A2:D2"/>
    <mergeCell ref="A5:K5"/>
    <mergeCell ref="A6:K6"/>
    <mergeCell ref="A40:B40"/>
    <mergeCell ref="A7:K7"/>
    <mergeCell ref="J9:K9"/>
    <mergeCell ref="A11:A12"/>
    <mergeCell ref="B11:B12"/>
    <mergeCell ref="C11:K11"/>
  </mergeCells>
  <printOptions horizontalCentered="1"/>
  <pageMargins left="0.9448818897637796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FF"/>
  </sheetPr>
  <dimension ref="A1:J32"/>
  <sheetViews>
    <sheetView zoomScalePageLayoutView="0" workbookViewId="0" topLeftCell="A10">
      <selection activeCell="F27" sqref="F27"/>
    </sheetView>
  </sheetViews>
  <sheetFormatPr defaultColWidth="9.140625" defaultRowHeight="12.75"/>
  <cols>
    <col min="1" max="1" width="7.421875" style="0" customWidth="1"/>
    <col min="2" max="2" width="10.7109375" style="0" customWidth="1"/>
    <col min="3" max="3" width="10.57421875" style="0" customWidth="1"/>
    <col min="5" max="5" width="9.57421875" style="0" customWidth="1"/>
    <col min="6" max="7" width="16.7109375" style="0" customWidth="1"/>
  </cols>
  <sheetData>
    <row r="1" spans="1:2" ht="12.75">
      <c r="A1" s="18" t="s">
        <v>53</v>
      </c>
      <c r="B1" s="18"/>
    </row>
    <row r="2" spans="1:2" ht="12.75">
      <c r="A2" s="172" t="s">
        <v>17</v>
      </c>
      <c r="B2" s="172"/>
    </row>
    <row r="5" spans="1:8" ht="12.75">
      <c r="A5" s="173" t="s">
        <v>61</v>
      </c>
      <c r="B5" s="173"/>
      <c r="C5" s="173"/>
      <c r="D5" s="173"/>
      <c r="E5" s="173"/>
      <c r="F5" s="173"/>
      <c r="G5" s="173"/>
      <c r="H5" s="16"/>
    </row>
    <row r="6" spans="1:8" ht="12.75">
      <c r="A6" s="173" t="s">
        <v>62</v>
      </c>
      <c r="B6" s="173"/>
      <c r="C6" s="173"/>
      <c r="D6" s="173"/>
      <c r="E6" s="173"/>
      <c r="F6" s="173"/>
      <c r="G6" s="173"/>
      <c r="H6" s="16"/>
    </row>
    <row r="7" spans="1:8" ht="12.75">
      <c r="A7" s="173" t="s">
        <v>242</v>
      </c>
      <c r="B7" s="173"/>
      <c r="C7" s="173"/>
      <c r="D7" s="173"/>
      <c r="E7" s="173"/>
      <c r="F7" s="173"/>
      <c r="G7" s="173"/>
      <c r="H7" s="16"/>
    </row>
    <row r="8" spans="1:8" ht="12.75">
      <c r="A8" s="4"/>
      <c r="B8" s="4"/>
      <c r="C8" s="4"/>
      <c r="D8" s="4"/>
      <c r="E8" s="4"/>
      <c r="F8" s="4"/>
      <c r="G8" s="4"/>
      <c r="H8" s="16"/>
    </row>
    <row r="9" ht="12.75">
      <c r="G9" s="5" t="s">
        <v>79</v>
      </c>
    </row>
    <row r="10" ht="12.75">
      <c r="G10" s="5"/>
    </row>
    <row r="11" spans="1:7" ht="12.75">
      <c r="A11" s="264" t="s">
        <v>93</v>
      </c>
      <c r="B11" s="200" t="s">
        <v>59</v>
      </c>
      <c r="C11" s="201"/>
      <c r="D11" s="201"/>
      <c r="E11" s="201"/>
      <c r="F11" s="105" t="s">
        <v>230</v>
      </c>
      <c r="G11" s="264" t="s">
        <v>223</v>
      </c>
    </row>
    <row r="12" spans="1:7" ht="12.75">
      <c r="A12" s="266"/>
      <c r="B12" s="203"/>
      <c r="C12" s="204"/>
      <c r="D12" s="204"/>
      <c r="E12" s="204"/>
      <c r="F12" s="109" t="s">
        <v>245</v>
      </c>
      <c r="G12" s="266"/>
    </row>
    <row r="13" spans="1:7" ht="12.75">
      <c r="A13" s="8"/>
      <c r="B13" s="10" t="s">
        <v>54</v>
      </c>
      <c r="C13" s="11"/>
      <c r="D13" s="11"/>
      <c r="E13" s="12"/>
      <c r="F13" s="104"/>
      <c r="G13" s="104"/>
    </row>
    <row r="14" spans="1:7" ht="12.75">
      <c r="A14" s="1">
        <v>61</v>
      </c>
      <c r="B14" s="11" t="s">
        <v>94</v>
      </c>
      <c r="C14" s="11"/>
      <c r="D14" s="11"/>
      <c r="E14" s="12"/>
      <c r="F14" s="110">
        <v>48678462</v>
      </c>
      <c r="G14" s="106">
        <f>F14/3</f>
        <v>16226154</v>
      </c>
    </row>
    <row r="15" spans="1:7" ht="12.75">
      <c r="A15" s="1">
        <v>65</v>
      </c>
      <c r="B15" s="11" t="s">
        <v>95</v>
      </c>
      <c r="C15" s="11"/>
      <c r="D15" s="11"/>
      <c r="E15" s="12"/>
      <c r="F15" s="110">
        <v>5650000</v>
      </c>
      <c r="G15" s="106">
        <f>F15/3</f>
        <v>1883333.3333333333</v>
      </c>
    </row>
    <row r="16" spans="1:7" ht="12.75">
      <c r="A16" s="1">
        <v>66</v>
      </c>
      <c r="B16" s="11" t="s">
        <v>96</v>
      </c>
      <c r="C16" s="11"/>
      <c r="D16" s="11"/>
      <c r="E16" s="12"/>
      <c r="F16" s="110">
        <v>5000</v>
      </c>
      <c r="G16" s="106">
        <f>F16/3</f>
        <v>1666.6666666666667</v>
      </c>
    </row>
    <row r="17" spans="1:7" ht="12.75">
      <c r="A17" s="1">
        <v>67</v>
      </c>
      <c r="B17" s="11" t="s">
        <v>97</v>
      </c>
      <c r="C17" s="11"/>
      <c r="D17" s="11"/>
      <c r="E17" s="12"/>
      <c r="F17" s="110">
        <v>0</v>
      </c>
      <c r="G17" s="106">
        <f>F17/3</f>
        <v>0</v>
      </c>
    </row>
    <row r="18" spans="1:7" ht="12.75">
      <c r="A18" s="13"/>
      <c r="B18" s="24" t="s">
        <v>80</v>
      </c>
      <c r="C18" s="25"/>
      <c r="D18" s="25"/>
      <c r="E18" s="26"/>
      <c r="F18" s="111">
        <f>SUM(F14:F17)</f>
        <v>54333462</v>
      </c>
      <c r="G18" s="107">
        <f>SUM(G14:G17)</f>
        <v>18111154</v>
      </c>
    </row>
    <row r="19" spans="1:7" ht="12.75">
      <c r="A19" s="14"/>
      <c r="B19" s="6" t="s">
        <v>58</v>
      </c>
      <c r="F19" s="112"/>
      <c r="G19" s="106"/>
    </row>
    <row r="20" spans="1:10" ht="12.75">
      <c r="A20" s="1">
        <v>51</v>
      </c>
      <c r="B20" s="11" t="s">
        <v>98</v>
      </c>
      <c r="C20" s="11"/>
      <c r="D20" s="11"/>
      <c r="E20" s="12"/>
      <c r="F20" s="110">
        <v>4250500</v>
      </c>
      <c r="G20" s="106">
        <f>F20/3</f>
        <v>1416833.3333333333</v>
      </c>
      <c r="J20" s="103"/>
    </row>
    <row r="21" spans="1:7" ht="12.75">
      <c r="A21" s="1">
        <v>52</v>
      </c>
      <c r="B21" s="11" t="s">
        <v>99</v>
      </c>
      <c r="C21" s="11"/>
      <c r="D21" s="11"/>
      <c r="E21" s="12"/>
      <c r="F21" s="110">
        <v>32100000</v>
      </c>
      <c r="G21" s="106">
        <f aca="true" t="shared" si="0" ref="G21:G29">F21/3</f>
        <v>10700000</v>
      </c>
    </row>
    <row r="22" spans="1:7" ht="12.75">
      <c r="A22" s="1">
        <v>53</v>
      </c>
      <c r="B22" s="11" t="s">
        <v>100</v>
      </c>
      <c r="C22" s="11"/>
      <c r="D22" s="11"/>
      <c r="E22" s="12"/>
      <c r="F22" s="110">
        <v>11710000</v>
      </c>
      <c r="G22" s="106">
        <f t="shared" si="0"/>
        <v>3903333.3333333335</v>
      </c>
    </row>
    <row r="23" spans="1:7" ht="12.75">
      <c r="A23" s="1">
        <v>54</v>
      </c>
      <c r="B23" s="11" t="s">
        <v>101</v>
      </c>
      <c r="C23" s="11"/>
      <c r="D23" s="11"/>
      <c r="E23" s="12"/>
      <c r="F23" s="110">
        <v>1210000</v>
      </c>
      <c r="G23" s="106">
        <f t="shared" si="0"/>
        <v>403333.3333333333</v>
      </c>
    </row>
    <row r="24" spans="1:7" ht="12.75">
      <c r="A24" s="1">
        <v>55</v>
      </c>
      <c r="B24" s="11" t="s">
        <v>102</v>
      </c>
      <c r="C24" s="11"/>
      <c r="D24" s="11"/>
      <c r="E24" s="12"/>
      <c r="F24" s="110">
        <v>2645000</v>
      </c>
      <c r="G24" s="106">
        <f t="shared" si="0"/>
        <v>881666.6666666666</v>
      </c>
    </row>
    <row r="25" spans="1:7" ht="12.75">
      <c r="A25" s="1">
        <v>56</v>
      </c>
      <c r="B25" s="17" t="s">
        <v>103</v>
      </c>
      <c r="C25" s="17"/>
      <c r="D25" s="17"/>
      <c r="E25" s="12"/>
      <c r="F25" s="110">
        <v>220000</v>
      </c>
      <c r="G25" s="106">
        <f t="shared" si="0"/>
        <v>73333.33333333333</v>
      </c>
    </row>
    <row r="26" spans="1:7" ht="12.75">
      <c r="A26" s="1">
        <v>57</v>
      </c>
      <c r="B26" s="11" t="s">
        <v>104</v>
      </c>
      <c r="C26" s="11"/>
      <c r="D26" s="11"/>
      <c r="E26" s="12"/>
      <c r="F26" s="110">
        <v>970000</v>
      </c>
      <c r="G26" s="106">
        <f t="shared" si="0"/>
        <v>323333.3333333333</v>
      </c>
    </row>
    <row r="27" spans="1:7" ht="12.75">
      <c r="A27" s="13"/>
      <c r="B27" s="24" t="s">
        <v>81</v>
      </c>
      <c r="C27" s="25"/>
      <c r="D27" s="25"/>
      <c r="E27" s="26"/>
      <c r="F27" s="111">
        <f>SUM(F20:F26)</f>
        <v>53105500</v>
      </c>
      <c r="G27" s="107">
        <f t="shared" si="0"/>
        <v>17701833.333333332</v>
      </c>
    </row>
    <row r="28" spans="1:7" ht="12.75">
      <c r="A28" s="14"/>
      <c r="B28" s="52" t="s">
        <v>105</v>
      </c>
      <c r="C28" s="52"/>
      <c r="D28" s="27"/>
      <c r="E28" s="28"/>
      <c r="F28" s="113">
        <f>F18-F27</f>
        <v>1227962</v>
      </c>
      <c r="G28" s="108">
        <f t="shared" si="0"/>
        <v>409320.6666666667</v>
      </c>
    </row>
    <row r="29" spans="1:7" ht="12.75">
      <c r="A29" s="14"/>
      <c r="B29" s="49" t="s">
        <v>82</v>
      </c>
      <c r="C29" s="49"/>
      <c r="D29" s="50"/>
      <c r="E29" s="51"/>
      <c r="F29" s="114">
        <f>F28*0.1</f>
        <v>122796.20000000001</v>
      </c>
      <c r="G29" s="106">
        <f t="shared" si="0"/>
        <v>40932.06666666667</v>
      </c>
    </row>
    <row r="30" spans="1:7" ht="12.75">
      <c r="A30" s="15"/>
      <c r="B30" s="57" t="s">
        <v>84</v>
      </c>
      <c r="C30" s="24"/>
      <c r="D30" s="25"/>
      <c r="E30" s="26"/>
      <c r="F30" s="115">
        <f>F28-F29</f>
        <v>1105165.8</v>
      </c>
      <c r="G30" s="115">
        <f>G28-G29</f>
        <v>368388.60000000003</v>
      </c>
    </row>
    <row r="31" spans="1:7" ht="12.75">
      <c r="A31" s="1" t="s">
        <v>55</v>
      </c>
      <c r="B31" s="11" t="s">
        <v>60</v>
      </c>
      <c r="C31" s="11"/>
      <c r="D31" s="11"/>
      <c r="E31" s="12"/>
      <c r="F31" s="110">
        <f>F30*0.2</f>
        <v>221033.16000000003</v>
      </c>
      <c r="G31" s="110">
        <f>G30*0.2</f>
        <v>73677.72000000002</v>
      </c>
    </row>
    <row r="32" spans="1:7" ht="12.75">
      <c r="A32" s="1" t="s">
        <v>56</v>
      </c>
      <c r="B32" s="11" t="s">
        <v>83</v>
      </c>
      <c r="C32" s="11"/>
      <c r="D32" s="11"/>
      <c r="E32" s="12"/>
      <c r="F32" s="110">
        <f>F30-F31</f>
        <v>884132.64</v>
      </c>
      <c r="G32" s="110">
        <f>G30-G31</f>
        <v>294710.88</v>
      </c>
    </row>
  </sheetData>
  <sheetProtection/>
  <mergeCells count="7">
    <mergeCell ref="A11:A12"/>
    <mergeCell ref="B11:E12"/>
    <mergeCell ref="G11:G12"/>
    <mergeCell ref="A2:B2"/>
    <mergeCell ref="A5:G5"/>
    <mergeCell ref="A6:G6"/>
    <mergeCell ref="A7:G7"/>
  </mergeCells>
  <printOptions horizontalCentered="1"/>
  <pageMargins left="1.1811023622047245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sumetk4</dc:creator>
  <cp:keywords/>
  <dc:description/>
  <cp:lastModifiedBy>no name</cp:lastModifiedBy>
  <cp:lastPrinted>2018-01-08T13:14:21Z</cp:lastPrinted>
  <dcterms:created xsi:type="dcterms:W3CDTF">2008-04-03T11:51:12Z</dcterms:created>
  <dcterms:modified xsi:type="dcterms:W3CDTF">2018-01-08T13:16:43Z</dcterms:modified>
  <cp:category/>
  <cp:version/>
  <cp:contentType/>
  <cp:contentStatus/>
</cp:coreProperties>
</file>