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952" firstSheet="7" activeTab="21"/>
  </bookViews>
  <sheets>
    <sheet name="ŠUR 1." sheetId="1" r:id="rId1"/>
    <sheet name="ŠUR 1.po Op." sheetId="2" r:id="rId2"/>
    <sheet name="ŠUR 1.I" sheetId="3" r:id="rId3"/>
    <sheet name="ŠUR1.I po Op." sheetId="4" r:id="rId4"/>
    <sheet name="ŠUR1.II" sheetId="5" r:id="rId5"/>
    <sheet name="ŠUR1.II Po Op." sheetId="6" r:id="rId6"/>
    <sheet name="Sječe VZ" sheetId="7" r:id="rId7"/>
    <sheet name="Zb.sjek." sheetId="8" r:id="rId8"/>
    <sheet name="Sječe ZP" sheetId="9" r:id="rId9"/>
    <sheet name="Sječe po Opć. " sheetId="10" r:id="rId10"/>
    <sheet name="Sjek. ŠG" sheetId="11" r:id="rId11"/>
    <sheet name="Zb.Pl.sječa" sheetId="12" r:id="rId12"/>
    <sheet name="Pl.sj.ŠG." sheetId="13" r:id="rId13"/>
    <sheet name="Pl.real." sheetId="14" r:id="rId14"/>
    <sheet name="Pl.real.po Op." sheetId="15" r:id="rId15"/>
    <sheet name="Vlas.kap.ŠG." sheetId="16" r:id="rId16"/>
    <sheet name="Kap.zb." sheetId="17" r:id="rId17"/>
    <sheet name="Ang.kap." sheetId="18" r:id="rId18"/>
    <sheet name="Zaposl. " sheetId="19" r:id="rId19"/>
    <sheet name="Rad.vr." sheetId="20" r:id="rId20"/>
    <sheet name="Inv. " sheetId="21" r:id="rId21"/>
    <sheet name="Inv.održ " sheetId="22" r:id="rId22"/>
    <sheet name="FINAN." sheetId="23" r:id="rId23"/>
    <sheet name="List1" sheetId="24" r:id="rId2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<sst xmlns="http://schemas.openxmlformats.org/spreadsheetml/2006/main" count="3646" uniqueCount="647">
  <si>
    <t>Gospod. Jedinice</t>
  </si>
  <si>
    <t>Šire kategorije</t>
  </si>
  <si>
    <t>Četinari</t>
  </si>
  <si>
    <t>Lišćari</t>
  </si>
  <si>
    <t>Svega</t>
  </si>
  <si>
    <t xml:space="preserve">Četinari </t>
  </si>
  <si>
    <t>Visoke šume</t>
  </si>
  <si>
    <t>Kulture</t>
  </si>
  <si>
    <t>Izdanačke šume</t>
  </si>
  <si>
    <t>U K U P N O</t>
  </si>
  <si>
    <t>"Konjuh"</t>
  </si>
  <si>
    <t>Gornja Drinjača</t>
  </si>
  <si>
    <t>Srednja Drinjača</t>
  </si>
  <si>
    <t>Gostelja</t>
  </si>
  <si>
    <t>Š.G.</t>
  </si>
  <si>
    <t>SVEUKUPNO</t>
  </si>
  <si>
    <t>"Sprečko"</t>
  </si>
  <si>
    <t>"Majevičko"</t>
  </si>
  <si>
    <t>"Vlaseničko"</t>
  </si>
  <si>
    <t>ŠUME TK</t>
  </si>
  <si>
    <t>Tabela 2.</t>
  </si>
  <si>
    <t>P L A N</t>
  </si>
  <si>
    <t>JP "ŠUME TK" DD</t>
  </si>
  <si>
    <t>K L A D A NJ</t>
  </si>
  <si>
    <t>Oskova</t>
  </si>
  <si>
    <t>Turija</t>
  </si>
  <si>
    <t>G.Spreča</t>
  </si>
  <si>
    <t>M.Spreča</t>
  </si>
  <si>
    <t>Jala Majevica</t>
  </si>
  <si>
    <t>Rudenik Svatovac</t>
  </si>
  <si>
    <t>Šemunica</t>
  </si>
  <si>
    <t>Maoča</t>
  </si>
  <si>
    <t>T.Bistrica</t>
  </si>
  <si>
    <t>M.J.Rijeka</t>
  </si>
  <si>
    <t>J.Tavna</t>
  </si>
  <si>
    <t>D.Drinjača</t>
  </si>
  <si>
    <t>S.L.Rijeka</t>
  </si>
  <si>
    <t>Struktura</t>
  </si>
  <si>
    <t>Vrsta drveta</t>
  </si>
  <si>
    <t>PLANIRANA DRVNA MASA</t>
  </si>
  <si>
    <t>Bruto</t>
  </si>
  <si>
    <t>Neto</t>
  </si>
  <si>
    <t>Tabela 3.</t>
  </si>
  <si>
    <t>Jela/smrča</t>
  </si>
  <si>
    <t>Bijeli bor</t>
  </si>
  <si>
    <t>Crni bor</t>
  </si>
  <si>
    <t>ČETINARI</t>
  </si>
  <si>
    <t>Bukva</t>
  </si>
  <si>
    <t>Hrast</t>
  </si>
  <si>
    <t>Ostali lišćari</t>
  </si>
  <si>
    <t>Plemen. lišćari</t>
  </si>
  <si>
    <t>LIŠĆARI</t>
  </si>
  <si>
    <t>REDOVAN PLAN</t>
  </si>
  <si>
    <t>OSTALE SJEČE</t>
  </si>
  <si>
    <t>Sanitarne sječe</t>
  </si>
  <si>
    <t>Maloprodaja</t>
  </si>
  <si>
    <t>UKUPNO OSTALE SJEČE</t>
  </si>
  <si>
    <t>Plan sječa m3 (bruto)</t>
  </si>
  <si>
    <t>Plan sječa m3 (neto)</t>
  </si>
  <si>
    <t>Tabela 3.1.</t>
  </si>
  <si>
    <t>ŠG "KONJUH"KLADANJ</t>
  </si>
  <si>
    <t>GORNJA DRINJAČA</t>
  </si>
  <si>
    <t>SREDNJA DRINJAČA</t>
  </si>
  <si>
    <t>GOSTELJA</t>
  </si>
  <si>
    <t>ŠG "KONJUH"</t>
  </si>
  <si>
    <t>ŠG "SPREČKO" ŽIVINICE</t>
  </si>
  <si>
    <t>Tabela 3.2.</t>
  </si>
  <si>
    <t>ŠUMAR. BANOVIĆI</t>
  </si>
  <si>
    <t>ŠUMAR. TUZLA</t>
  </si>
  <si>
    <t>ŠG "SPREČKO"</t>
  </si>
  <si>
    <t>Tabela 3.3.</t>
  </si>
  <si>
    <t>ŠG "MAJEVIČKO" SREBRENIK</t>
  </si>
  <si>
    <t>ŠUMAR. ČELIĆ</t>
  </si>
  <si>
    <t>ŠG "MAJEVIČKO"</t>
  </si>
  <si>
    <t>ŠUM.SREBRENIK</t>
  </si>
  <si>
    <t>ŠG "VLASENIČKO" TURALIĆI</t>
  </si>
  <si>
    <t>Tabela 3.4.</t>
  </si>
  <si>
    <t>ŠUMAR. JELICA</t>
  </si>
  <si>
    <t>ŠUMAR. JELOVIK</t>
  </si>
  <si>
    <t>ŠG "VLASENIČKO"</t>
  </si>
  <si>
    <t>Red.br.</t>
  </si>
  <si>
    <t>S o r t i m e n t</t>
  </si>
  <si>
    <t xml:space="preserve">Količina </t>
  </si>
  <si>
    <t>Cijena</t>
  </si>
  <si>
    <t>Vrijednost</t>
  </si>
  <si>
    <t>Količina</t>
  </si>
  <si>
    <t>REDOVNE SJEČE</t>
  </si>
  <si>
    <t>J/S</t>
  </si>
  <si>
    <t>b.c.bor</t>
  </si>
  <si>
    <t>Trupci III klasa</t>
  </si>
  <si>
    <t>Ukupno trupci četinara</t>
  </si>
  <si>
    <t>Rudno drvo četinara</t>
  </si>
  <si>
    <t>Celulozno drvo</t>
  </si>
  <si>
    <t>Ukupno četinari</t>
  </si>
  <si>
    <t>Trupci F klase</t>
  </si>
  <si>
    <t>Trupci L klase</t>
  </si>
  <si>
    <t>Trupci I klase</t>
  </si>
  <si>
    <t>Trupci II klase</t>
  </si>
  <si>
    <r>
      <t xml:space="preserve">Trupci </t>
    </r>
    <r>
      <rPr>
        <sz val="10"/>
        <rFont val="Arial"/>
        <family val="2"/>
      </rPr>
      <t>III klase</t>
    </r>
  </si>
  <si>
    <t>Pl. Lišćari</t>
  </si>
  <si>
    <t>Trupci ostalih lišćara</t>
  </si>
  <si>
    <t>Ukupno trupci lišćara</t>
  </si>
  <si>
    <t>Rudno drvo lišćara</t>
  </si>
  <si>
    <t>Ogrevno drvo</t>
  </si>
  <si>
    <t>Ukupno lišćari</t>
  </si>
  <si>
    <t>Malop.ogr.drv. u dub.stanju</t>
  </si>
  <si>
    <t>L i š ć a r i</t>
  </si>
  <si>
    <t>Č e t i n a r i</t>
  </si>
  <si>
    <t xml:space="preserve">UKUPNO </t>
  </si>
  <si>
    <t>% učeš.</t>
  </si>
  <si>
    <t>ŠG "KONJUH" KLADANJ</t>
  </si>
  <si>
    <t>Tabela 4.1.</t>
  </si>
  <si>
    <t>Tabela 4.</t>
  </si>
  <si>
    <t>Ukupne sječe</t>
  </si>
  <si>
    <t>Tabela 4.2.</t>
  </si>
  <si>
    <t>Tabela 4.3.</t>
  </si>
  <si>
    <t>ŠG "VLASENIČKO" KLADANJ</t>
  </si>
  <si>
    <t>Tabela 4.4.</t>
  </si>
  <si>
    <t>PLAN PROIZVODNJE PO ANGAŽOVANIM KAPACITETIMA</t>
  </si>
  <si>
    <t>Tabela 6.</t>
  </si>
  <si>
    <t>Faza rada</t>
  </si>
  <si>
    <t>UKUPNO JP"ŠUME TK"</t>
  </si>
  <si>
    <t>Oblovina</t>
  </si>
  <si>
    <t>Ogrev</t>
  </si>
  <si>
    <t>Ukupno</t>
  </si>
  <si>
    <t>Sječa</t>
  </si>
  <si>
    <t>Izvoz</t>
  </si>
  <si>
    <t>Otprema</t>
  </si>
  <si>
    <t>II Usluge</t>
  </si>
  <si>
    <t>I+II+III</t>
  </si>
  <si>
    <t>UKUPNO</t>
  </si>
  <si>
    <t>-vlastiti kapaciteti-</t>
  </si>
  <si>
    <t>Jed.mjere</t>
  </si>
  <si>
    <t>Planirano</t>
  </si>
  <si>
    <t>Motor.pile</t>
  </si>
  <si>
    <t>Izvršilaca</t>
  </si>
  <si>
    <t>m3</t>
  </si>
  <si>
    <t>kom</t>
  </si>
  <si>
    <t>Lifranje</t>
  </si>
  <si>
    <t>radnik</t>
  </si>
  <si>
    <t>Animalna vuča</t>
  </si>
  <si>
    <t>Sječa i izrada</t>
  </si>
  <si>
    <t>Konji</t>
  </si>
  <si>
    <t>par</t>
  </si>
  <si>
    <t>Mehanizov.vuča sa odvoltac.</t>
  </si>
  <si>
    <t>Zgl.trakt.</t>
  </si>
  <si>
    <t>utovar sa</t>
  </si>
  <si>
    <t>primicanjem</t>
  </si>
  <si>
    <t>Mehaniz.</t>
  </si>
  <si>
    <t>Auto dizal.</t>
  </si>
  <si>
    <t>Ručni</t>
  </si>
  <si>
    <t>utovar</t>
  </si>
  <si>
    <t>Gradnja i</t>
  </si>
  <si>
    <t>održavanje</t>
  </si>
  <si>
    <t>vlaka i put.</t>
  </si>
  <si>
    <t>Građ.maš.</t>
  </si>
  <si>
    <t>Ukupna proizv.vlast.kapacit.</t>
  </si>
  <si>
    <t>Šumarija</t>
  </si>
  <si>
    <t>Sjetva sjemenom</t>
  </si>
  <si>
    <t>Sadnja sadnicama</t>
  </si>
  <si>
    <t>Šifra</t>
  </si>
  <si>
    <t>ha</t>
  </si>
  <si>
    <t>Pripr.zemlj.za prir.podmlađ.</t>
  </si>
  <si>
    <t>"KONJUH"</t>
  </si>
  <si>
    <t>G.Drinjača</t>
  </si>
  <si>
    <t>S.Drinjača</t>
  </si>
  <si>
    <t>Banovići</t>
  </si>
  <si>
    <t>Tuzla</t>
  </si>
  <si>
    <t>"SPREČKO"</t>
  </si>
  <si>
    <t>Srebrenik</t>
  </si>
  <si>
    <t>Čelić</t>
  </si>
  <si>
    <t>Jelovik</t>
  </si>
  <si>
    <t>Jelica</t>
  </si>
  <si>
    <t>"VLASENIČKO"</t>
  </si>
  <si>
    <t>"MAJEVIČKO"</t>
  </si>
  <si>
    <t>ŠUMSKO GAZDINSTVO</t>
  </si>
  <si>
    <t>(pošumljavanje)</t>
  </si>
  <si>
    <t>Tabela 1.</t>
  </si>
  <si>
    <t xml:space="preserve">3 - Izdanačke šume -kategorija 4000       </t>
  </si>
  <si>
    <t>1 - Visoke šume sa prirodnom obnovom -kategorija 1000</t>
  </si>
  <si>
    <t>4 - Šibljaci i goleti podesni za pošumlj.-kategorija 5000</t>
  </si>
  <si>
    <t>Tabela 1.a.</t>
  </si>
  <si>
    <t>Ukupno pošumljavanje ha</t>
  </si>
  <si>
    <t>(popunjavanje)</t>
  </si>
  <si>
    <t>Popunjav.prirod.podmlatka</t>
  </si>
  <si>
    <t>Popunjav.šumskih kultura</t>
  </si>
  <si>
    <t>Ukupno popunjavanje ha</t>
  </si>
  <si>
    <t>2 - Šumske kulture -kategorija 3000</t>
  </si>
  <si>
    <t>Njega šumskih kultura</t>
  </si>
  <si>
    <t>Mladika i</t>
  </si>
  <si>
    <t>Prorede</t>
  </si>
  <si>
    <t>guštika</t>
  </si>
  <si>
    <t>R.br.</t>
  </si>
  <si>
    <t>Tabela 9.</t>
  </si>
  <si>
    <t>KVALIFIKACIONA STRUKTURA</t>
  </si>
  <si>
    <t>VSS</t>
  </si>
  <si>
    <t>VŠ</t>
  </si>
  <si>
    <t>SSS</t>
  </si>
  <si>
    <t>VK</t>
  </si>
  <si>
    <t>KV</t>
  </si>
  <si>
    <t>PK</t>
  </si>
  <si>
    <t>NK</t>
  </si>
  <si>
    <t>Uprava ŠG</t>
  </si>
  <si>
    <t>Mjesec</t>
  </si>
  <si>
    <t>Za obračun</t>
  </si>
  <si>
    <t>Dana</t>
  </si>
  <si>
    <t>Sati</t>
  </si>
  <si>
    <t>Broj radnih dana</t>
  </si>
  <si>
    <t>Dani praznika</t>
  </si>
  <si>
    <t>Subote i nedjelje</t>
  </si>
  <si>
    <t>Kalendarski broj dana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</si>
  <si>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</si>
  <si>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</si>
  <si>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</si>
  <si>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</si>
  <si>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</si>
  <si>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</si>
  <si>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</si>
  <si>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</si>
  <si>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</si>
  <si>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Oktobar</t>
  </si>
  <si>
    <t>Novembar</t>
  </si>
  <si>
    <t>Decembar</t>
  </si>
  <si>
    <t>Tabela 10.</t>
  </si>
  <si>
    <t>Četin.</t>
  </si>
  <si>
    <t>Tabela 5.1.</t>
  </si>
  <si>
    <t>Tabela 5.2.</t>
  </si>
  <si>
    <t>Tabela 5.4.</t>
  </si>
  <si>
    <t>Trupci II klasa</t>
  </si>
  <si>
    <t>km</t>
  </si>
  <si>
    <t>Tabela 5.</t>
  </si>
  <si>
    <t>ŠG "Konjuh"</t>
  </si>
  <si>
    <t>ŠG "Sprečko"</t>
  </si>
  <si>
    <t>ŠG "Majevičko"</t>
  </si>
  <si>
    <t>ŠG "Vlaseničko"</t>
  </si>
  <si>
    <t>JP "ŠUME TK"</t>
  </si>
  <si>
    <t>UKUPNO JP</t>
  </si>
  <si>
    <t>PREGLED</t>
  </si>
  <si>
    <t>Odjel</t>
  </si>
  <si>
    <t>Sanitarna</t>
  </si>
  <si>
    <t>ODJELI</t>
  </si>
  <si>
    <t>MALOPRODAJA</t>
  </si>
  <si>
    <t>SVEGA KONJUH</t>
  </si>
  <si>
    <t>Plan sječe m3  (neto)</t>
  </si>
  <si>
    <t>Plan sječe m3  (bruto)</t>
  </si>
  <si>
    <t>Tabela 2.1.</t>
  </si>
  <si>
    <t>Tabela 2.3.</t>
  </si>
  <si>
    <t>Tinja</t>
  </si>
  <si>
    <t>Tabela 2.4.</t>
  </si>
  <si>
    <t>Sapna Lokanjska Rijeka</t>
  </si>
  <si>
    <t>S T R U K T U R A</t>
  </si>
  <si>
    <t>Građevinski objekti:</t>
  </si>
  <si>
    <t>Šumski kamionski putevi</t>
  </si>
  <si>
    <t>Mostovi</t>
  </si>
  <si>
    <t>Poslovne zgrade</t>
  </si>
  <si>
    <t>Ostali građevinski objekti</t>
  </si>
  <si>
    <t>SVEGA</t>
  </si>
  <si>
    <t>Oprema:</t>
  </si>
  <si>
    <t>Zglobni traktor LKT</t>
  </si>
  <si>
    <t>Zglobni traktor Farmer</t>
  </si>
  <si>
    <t>U K U P N O:</t>
  </si>
  <si>
    <t>N A Z I V</t>
  </si>
  <si>
    <t>j/m</t>
  </si>
  <si>
    <t>KONJUH</t>
  </si>
  <si>
    <t>SPREČKO</t>
  </si>
  <si>
    <t>MAJEVIČKO</t>
  </si>
  <si>
    <t>VLASENIČKO</t>
  </si>
  <si>
    <t>MOTORNE PILE</t>
  </si>
  <si>
    <t>Ostatak iza industr.sječa</t>
  </si>
  <si>
    <t>(njega šum. kultura i sastojina iz prirodne obnove)</t>
  </si>
  <si>
    <t>Njega prirodne sastojine</t>
  </si>
  <si>
    <t>ŠUMAR. SREBRENIK</t>
  </si>
  <si>
    <t>Tabela 5.3.</t>
  </si>
  <si>
    <t>DIREKCIJA I PŠ</t>
  </si>
  <si>
    <t>j/mj</t>
  </si>
  <si>
    <t>Donja Dr.</t>
  </si>
  <si>
    <t>Mehanizov. vuča sa odvoltacijom</t>
  </si>
  <si>
    <t>Mehanizovani</t>
  </si>
  <si>
    <t>vlaka i puteva</t>
  </si>
  <si>
    <t>ŠUMSKI KAMIONSKI PUTEVI</t>
  </si>
  <si>
    <t>MOSTOVI</t>
  </si>
  <si>
    <t>ANIMAL- KONJI ZA VUČU</t>
  </si>
  <si>
    <t>BULDOZER</t>
  </si>
  <si>
    <t>TERENSKA VOZILA</t>
  </si>
  <si>
    <t>PRINTERI</t>
  </si>
  <si>
    <t>ŠTALA</t>
  </si>
  <si>
    <t>OSTALO</t>
  </si>
  <si>
    <t>ZGLOBNI TRAKTORI</t>
  </si>
  <si>
    <t>S V E G A</t>
  </si>
  <si>
    <t>Ukupna proizv.vlast.kapac.</t>
  </si>
  <si>
    <t>Uk. otprema</t>
  </si>
  <si>
    <t>4 - Šibljaci i goleti podesni za pošumljav.-kategorija 5000</t>
  </si>
  <si>
    <t>I Vlast. kapac.</t>
  </si>
  <si>
    <t>III Maloprod.</t>
  </si>
  <si>
    <t>-realizac.m3</t>
  </si>
  <si>
    <t>UREĐENJE DVORIŠTA POSL.OBJ.</t>
  </si>
  <si>
    <t xml:space="preserve">JP "ŠUME TK" DD </t>
  </si>
  <si>
    <t>GJ</t>
  </si>
  <si>
    <t>Os.sj.</t>
  </si>
  <si>
    <t>SANIT. SJEČE</t>
  </si>
  <si>
    <t>Šifra radova:</t>
  </si>
  <si>
    <t>Šifra radova</t>
  </si>
  <si>
    <t>Maloprod.</t>
  </si>
  <si>
    <t>Ost.sj.</t>
  </si>
  <si>
    <t>Ja.Tav.</t>
  </si>
  <si>
    <t>SVEGA MAJEV.</t>
  </si>
  <si>
    <t>SVEGA VLASEN.</t>
  </si>
  <si>
    <t>Tabela 2.a.</t>
  </si>
  <si>
    <t>Kladanj</t>
  </si>
  <si>
    <t>Živinice</t>
  </si>
  <si>
    <t>Lukavac</t>
  </si>
  <si>
    <t>Gračanica</t>
  </si>
  <si>
    <t>Kalesija</t>
  </si>
  <si>
    <t>Teočak</t>
  </si>
  <si>
    <t>Sapna</t>
  </si>
  <si>
    <t>Tabela 4.a.</t>
  </si>
  <si>
    <t>Vrsta sječe</t>
  </si>
  <si>
    <t>Redovne sječe</t>
  </si>
  <si>
    <t>Sortimenti</t>
  </si>
  <si>
    <t>Ostale sječe</t>
  </si>
  <si>
    <t>Vrijednost drveta na panju</t>
  </si>
  <si>
    <t>Naknada 5% za budžet općine</t>
  </si>
  <si>
    <t>Ukupno naknada 7%</t>
  </si>
  <si>
    <t>047</t>
  </si>
  <si>
    <t>001</t>
  </si>
  <si>
    <t>057</t>
  </si>
  <si>
    <t>035</t>
  </si>
  <si>
    <t>094</t>
  </si>
  <si>
    <t>044</t>
  </si>
  <si>
    <t>085</t>
  </si>
  <si>
    <t>056</t>
  </si>
  <si>
    <t>138</t>
  </si>
  <si>
    <t>142</t>
  </si>
  <si>
    <t>Lišć.</t>
  </si>
  <si>
    <t>Pr.zemlj.za prir.podml.</t>
  </si>
  <si>
    <t>Šifra općine:</t>
  </si>
  <si>
    <t>047 Kladanj</t>
  </si>
  <si>
    <t>106 Živinice</t>
  </si>
  <si>
    <t>001 Banovići</t>
  </si>
  <si>
    <t>057 Lukavac</t>
  </si>
  <si>
    <t>035 Gračanica</t>
  </si>
  <si>
    <t>094 Tuzla</t>
  </si>
  <si>
    <t>044 Kalesija</t>
  </si>
  <si>
    <t>085 Srebrenik</t>
  </si>
  <si>
    <t>056 Čelić</t>
  </si>
  <si>
    <t>138 Sapna</t>
  </si>
  <si>
    <t>142 Teočak</t>
  </si>
  <si>
    <t>"VLASENIČ."</t>
  </si>
  <si>
    <t>"MAJEVIČ."</t>
  </si>
  <si>
    <t>Popunj.prir.podmlatka</t>
  </si>
  <si>
    <t>Popunj.šum. kultura</t>
  </si>
  <si>
    <t>Šifra:</t>
  </si>
  <si>
    <t>Ukupno njega ha</t>
  </si>
  <si>
    <t>Tabela 1.I.</t>
  </si>
  <si>
    <t>Tabela 1.I.a.</t>
  </si>
  <si>
    <t>Tabela 1.II.</t>
  </si>
  <si>
    <t>Tabela 1.II.a.</t>
  </si>
  <si>
    <t>Tabela 4.a.1.</t>
  </si>
  <si>
    <t>Tabela 4.a.2.</t>
  </si>
  <si>
    <t>Tabela 4.a.3.</t>
  </si>
  <si>
    <t>Tabela 4.a.4.</t>
  </si>
  <si>
    <t>MOT.ČISTAČI KULTURA</t>
  </si>
  <si>
    <t>FRIŽIDER</t>
  </si>
  <si>
    <t>VRIJEDNOST REALIZACIJE PO OPŠTINAMA</t>
  </si>
  <si>
    <t>Njega šuma po opštinama ha</t>
  </si>
  <si>
    <t>Šifra opštine</t>
  </si>
  <si>
    <t>Popunjavanje po opštinama ha</t>
  </si>
  <si>
    <t>Šifra opštine:</t>
  </si>
  <si>
    <t>Pošumljavanje po opštinama ha</t>
  </si>
  <si>
    <t>opštine</t>
  </si>
  <si>
    <t>D.Krivaja</t>
  </si>
  <si>
    <t>PUTNIČKO VOZILO</t>
  </si>
  <si>
    <t>UNUTARNJE UREĐENJE PROSTORIJA</t>
  </si>
  <si>
    <t>Sporedne djelatnosti</t>
  </si>
  <si>
    <t>Mr.</t>
  </si>
  <si>
    <t>ostali</t>
  </si>
  <si>
    <t>ŠG KONJUH</t>
  </si>
  <si>
    <t>Ukupno stanje</t>
  </si>
  <si>
    <t xml:space="preserve">Planirano zapošljavanje </t>
  </si>
  <si>
    <t>ŠG SPREČKO</t>
  </si>
  <si>
    <t>ŠG MAJEVIČKO</t>
  </si>
  <si>
    <t>ŠG VLASENIČKO</t>
  </si>
  <si>
    <t>struka</t>
  </si>
  <si>
    <t>PRIVATNE ŠUME</t>
  </si>
  <si>
    <t>DIREKCIJA</t>
  </si>
  <si>
    <t>UKUPNO STANJE</t>
  </si>
  <si>
    <t>Majevica-jablan.rij.</t>
  </si>
  <si>
    <t xml:space="preserve">Ukupno plan.zapošljav. </t>
  </si>
  <si>
    <t>Opština</t>
  </si>
  <si>
    <t>REKAPITULACIJA PLANA</t>
  </si>
  <si>
    <t>Tabela 2.a.1.</t>
  </si>
  <si>
    <t>Jed.mj.</t>
  </si>
  <si>
    <t>šumarska</t>
  </si>
  <si>
    <t xml:space="preserve"> U K U P N O</t>
  </si>
  <si>
    <t>Naknada 2% za budžet kantona</t>
  </si>
  <si>
    <t>NABAVKA ZEMLJIŠTA</t>
  </si>
  <si>
    <t>Zglobni traktor Eccotrak</t>
  </si>
  <si>
    <t>KOMBI BUS (1+8)</t>
  </si>
  <si>
    <t>RAČUNARI</t>
  </si>
  <si>
    <t>VANJSKO UREĐENJE POSL.OBJEKATA</t>
  </si>
  <si>
    <t xml:space="preserve">*  - Zaštićeni pejzaž - zona A(dio od.) </t>
  </si>
  <si>
    <t xml:space="preserve">** - Zaštićeni pejzaž - zona B(dio od.) </t>
  </si>
  <si>
    <t xml:space="preserve">***- Zaštićeni pejzaž - zona C(dio od.) </t>
  </si>
  <si>
    <t>0</t>
  </si>
  <si>
    <t>KLADANJ</t>
  </si>
  <si>
    <t>Tabela 11.</t>
  </si>
  <si>
    <t>KONTO I NAZIV</t>
  </si>
  <si>
    <t>POSLOVNE JEDINICE</t>
  </si>
  <si>
    <t>Priv.šume</t>
  </si>
  <si>
    <t>Direkcija</t>
  </si>
  <si>
    <t>PRIHODI</t>
  </si>
  <si>
    <t>PRIHODI OD PRODAJE ROBE NA DOM.TRŽIŠTU</t>
  </si>
  <si>
    <t>PRIHODI OD PRODAJE PROIZVODA I USLUGA</t>
  </si>
  <si>
    <t>PRIHODI OD PREMIJA, SUBVENCIJA, POTICAJA I SL.</t>
  </si>
  <si>
    <t>PRIHODI OD ZAKUPA</t>
  </si>
  <si>
    <t>PRIHODI OD DONACIJA</t>
  </si>
  <si>
    <t>OSTALI PRIHODI PO DRUGIM OSNOVAMA</t>
  </si>
  <si>
    <t>PRIHODI OD KAMATA</t>
  </si>
  <si>
    <t>UKUPNO PRIHODI</t>
  </si>
  <si>
    <t>RASHODI</t>
  </si>
  <si>
    <t>UTROŠENE SIROVINE I MATERIJAL</t>
  </si>
  <si>
    <t>UTROŠENA ENERGIJA I GORIVO</t>
  </si>
  <si>
    <t>UTROŠENI REZERVNI DIJELOVI</t>
  </si>
  <si>
    <t>OTPIS SITNOG INVENTARA, AMBALAŽE I AUTO GUMA</t>
  </si>
  <si>
    <t xml:space="preserve">TROŠKOVI BRUTO PLAĆA </t>
  </si>
  <si>
    <t>TROŠKOVI NAKNADA PLAĆA</t>
  </si>
  <si>
    <t>TROŠKOVI SLUŽBENIH PUTOVANJA</t>
  </si>
  <si>
    <t>TROŠ.OST.PRIMANJA,NAKNADA I MATER.PRAVA ZAP.</t>
  </si>
  <si>
    <t>TROŠKOVI NAKNADA ODBORA, KOMISIJA I SL.</t>
  </si>
  <si>
    <t>TROŠKOVI NAKNADA OSTALIM FIZ.LICIMA</t>
  </si>
  <si>
    <t>TROŠKOVI USLUGA IZRADE I DORADE UČINAKA</t>
  </si>
  <si>
    <t>TROŠKOVI TRANSPORTNIH USLUGA</t>
  </si>
  <si>
    <t>TROŠKOVI USLUGA ODRŽAVANJA</t>
  </si>
  <si>
    <t>TROŠKOVI ZAKUPA</t>
  </si>
  <si>
    <t>TROŠKOVI REKLAME I SPONZORSTVA</t>
  </si>
  <si>
    <t>TROŠKOVI OSTALIH USLUGA</t>
  </si>
  <si>
    <t>AMORTIZACIJA STALNIH SREDSTAVA</t>
  </si>
  <si>
    <t>TROŠKOVI NEPROIZVODNIH USLUGA</t>
  </si>
  <si>
    <t>TROŠKOVI REPREZENTACIJE</t>
  </si>
  <si>
    <t>TROŠKOVI PREMIJA OSIGURANJA</t>
  </si>
  <si>
    <t>TROŠKOVI PLATNOG PROMETA</t>
  </si>
  <si>
    <t>TROŠKOVI POŠT. I TELEKOM. USLUGA</t>
  </si>
  <si>
    <t xml:space="preserve">POREZI, TAKSE, NAKNADE I DR.DAŽBINE </t>
  </si>
  <si>
    <t>TROŠKOVI ČLAN.DOPRINOSA I SL.OBAVEZA</t>
  </si>
  <si>
    <t xml:space="preserve">OSTALI NEMATERIJALNI TROŠKOVI </t>
  </si>
  <si>
    <t>RASHODI KAMATA</t>
  </si>
  <si>
    <t>RASHODI IZ RAN.PERIODA</t>
  </si>
  <si>
    <t>UKUPNO RASHODI</t>
  </si>
  <si>
    <t>RAZLIKA PRIHODA I RASHODA - DOBIT</t>
  </si>
  <si>
    <t>NAPLAĆENA OTPISANA POTRAŽ.</t>
  </si>
  <si>
    <t>GUBICI OD PRODAJE MATERIJALA</t>
  </si>
  <si>
    <t>NABAVNA VRIJEDNOST PRODATE ROBE</t>
  </si>
  <si>
    <t>Donja
 Krivaja</t>
  </si>
  <si>
    <t>Majevica  Jala</t>
  </si>
  <si>
    <t>*  - Zaštićeni pejzaž - zona A1</t>
  </si>
  <si>
    <t>Revizija certifikata</t>
  </si>
  <si>
    <t xml:space="preserve">PREGLED </t>
  </si>
  <si>
    <t>Rudenik  Svatovac</t>
  </si>
  <si>
    <t>Os.sječe</t>
  </si>
  <si>
    <t>SVEGA SPREČKO</t>
  </si>
  <si>
    <t xml:space="preserve">        ** - Zaštićeni pejzaž - zona B1               *** - Zaštićeni pejzaž - zona C1</t>
  </si>
  <si>
    <t>ŠG"KONJUH" KLADANJ</t>
  </si>
  <si>
    <t>41.</t>
  </si>
  <si>
    <t>R.b.</t>
  </si>
  <si>
    <t>DIREKCIJA i PŠ</t>
  </si>
  <si>
    <t>Količ.</t>
  </si>
  <si>
    <t>Vrijedn.</t>
  </si>
  <si>
    <t>LANCI ZA KOMBINIRKU</t>
  </si>
  <si>
    <t>NABAVKA STRUČNE LITERATURE</t>
  </si>
  <si>
    <t xml:space="preserve">KOMBI </t>
  </si>
  <si>
    <t>CESTOVNE RAMPE</t>
  </si>
  <si>
    <t>PRINTER U BOJI</t>
  </si>
  <si>
    <t>FOTOAPARAT</t>
  </si>
  <si>
    <t>GPS</t>
  </si>
  <si>
    <t>KLIMATIZACIJA UPRAVNE ZGRADE</t>
  </si>
  <si>
    <t>KANCELARIJSKI NAMJEŠTAJ (komadni)</t>
  </si>
  <si>
    <t>IZGR.POM.OBJEK.ZA DRVA I UGALJ</t>
  </si>
  <si>
    <t>CERTIFICIRANJE ŠUMA-5 GOD.</t>
  </si>
  <si>
    <t>KAMION KIPER</t>
  </si>
  <si>
    <t>DASKA ZA SNIJEG KOMBINIRKA</t>
  </si>
  <si>
    <t>IZGRADNJA POSL OBJEKTA</t>
  </si>
  <si>
    <t>PRESA ZA IZRADU SAJLI I CRIJEVA</t>
  </si>
  <si>
    <t>RUTER</t>
  </si>
  <si>
    <t>TELEFON/FAX KOPIR APARAT</t>
  </si>
  <si>
    <t>APARAT ZA VARENJE</t>
  </si>
  <si>
    <t>BRUSILICA</t>
  </si>
  <si>
    <t>BUŠILICA</t>
  </si>
  <si>
    <t>MOTORNO VITLO</t>
  </si>
  <si>
    <t>PEĆ NA PELET</t>
  </si>
  <si>
    <t>OPREMA ZA GAŠENJE POŽARA</t>
  </si>
  <si>
    <t>REVIZIJA ŠPO</t>
  </si>
  <si>
    <t>UREĐENJE SJEMENSKIH SASTOJINA</t>
  </si>
  <si>
    <t>IZRAD.PROJ.DOKUM.ZA MOST</t>
  </si>
  <si>
    <t>TELEFONSKA LOKALNA CENTRALA</t>
  </si>
  <si>
    <t xml:space="preserve">IZR.PROJ.DOK.KAM.PUT </t>
  </si>
  <si>
    <t>m2</t>
  </si>
  <si>
    <t xml:space="preserve">Zglobni traktor HITNER </t>
  </si>
  <si>
    <t>Motorne pile</t>
  </si>
  <si>
    <t>Sredstva rada za isk.šum</t>
  </si>
  <si>
    <t>SREDS.RADA OPR. ZA UZGOJ ŠUMA</t>
  </si>
  <si>
    <t>SREDS.RADA OPR. ZA ZAŠT. ŠUMA</t>
  </si>
  <si>
    <t>KM</t>
  </si>
  <si>
    <t>Tabela 7.</t>
  </si>
  <si>
    <t>Tabela 8.</t>
  </si>
  <si>
    <t>PLAN ŠUMSKO-UZGOJNIH RADOVA ZA 2021.GODINU</t>
  </si>
  <si>
    <t>PLAN ŠUMSKO-UZGOJNIH RADOVA ZA 2021.GODINU PO OPŠTINAMA</t>
  </si>
  <si>
    <t>sječa za 2021.godinu po širim kategorijama šuma u I vodozaštitnoj zoni</t>
  </si>
  <si>
    <t>sječa za 2021.godinu po širim kategorijama šuma</t>
  </si>
  <si>
    <t>sječa za 2021.godinu po širim kategorijama šuma u zoni A Zaštićenog pejzaža "Konjuh"</t>
  </si>
  <si>
    <t>sječa za 2021.godinu po opštinama</t>
  </si>
  <si>
    <t xml:space="preserve">sječa po opštinama za 2021.godinu </t>
  </si>
  <si>
    <t>sječa za 2021.godinu po opštinama- I vodozaština zona</t>
  </si>
  <si>
    <t>sječa za 2021.godinu po opštinama-zona A ZP "Konjuh"</t>
  </si>
  <si>
    <t>planiranih odjela za sječu u 2021. godini</t>
  </si>
  <si>
    <t xml:space="preserve">                                 planiranih odjela za sječu u 2021. godini                         Tabela 2.2.</t>
  </si>
  <si>
    <t xml:space="preserve">PLAN SJEČA ZA 2021.GODINU </t>
  </si>
  <si>
    <t>PLAN SJEČA ZA 2021.GODINU I VODOZAŠTITNA ZONA</t>
  </si>
  <si>
    <t>PLAN SJEČA ZA 2021.GODINU - ZONA A ZP"KONJUH"</t>
  </si>
  <si>
    <t xml:space="preserve">PLAN SJEČA ZA 2021. GODINU </t>
  </si>
  <si>
    <t>PLAN SJEČA ZA 2021.GODINU  I vodozaštitna zona</t>
  </si>
  <si>
    <t>PLAN SJEČA ZA 2021.GODINU  Zona A ZP "Konjuh"</t>
  </si>
  <si>
    <t>realizacije drvnih sortimenata za 2021.godinu</t>
  </si>
  <si>
    <t>realizacije drvnih sortimenata za 2021.godinu I vodozaštitna zona</t>
  </si>
  <si>
    <t>realizacije drvnih sortimenata za 2021.godinu zona A ZP "Konjuh"</t>
  </si>
  <si>
    <t>realizacije drvnih sortimenata po Opštinama za 2021.godinu</t>
  </si>
  <si>
    <t>realizacije drvnih sortimenata po Opštinama za 2021.godinu - I vodozaštitna zona</t>
  </si>
  <si>
    <t>realizacije drvnih sortimenata po Opštinama za 2021.godinu - zona A ZP "Konjuh"</t>
  </si>
  <si>
    <t>PLAN POTREBNIH SREDSTAVA RADA I RADNIKA ZA 2021.GODINU</t>
  </si>
  <si>
    <t>za 2021.godinu</t>
  </si>
  <si>
    <t>za 2021.godinu I vodozaština zona</t>
  </si>
  <si>
    <t>za 2021.godinu za zonu A ZP "Konjuh"</t>
  </si>
  <si>
    <t>PLAN ZAPOSLENIH ZA 2021.GODINU</t>
  </si>
  <si>
    <t>PLAN FONDA RADNOG VREMENA ZA 2021.GODINU</t>
  </si>
  <si>
    <t>PLAN INVESTICIONIH ULAGANJA ZA 2021.GODINU</t>
  </si>
  <si>
    <t>PLAN INVESTICIONOG ODRŽAVANJA ZA 2021.GODINU</t>
  </si>
  <si>
    <t>finansijskog poslovanja za 2021.godinu</t>
  </si>
  <si>
    <t>31 *</t>
  </si>
  <si>
    <t>108/1</t>
  </si>
  <si>
    <t>Sanitarna *</t>
  </si>
  <si>
    <t>104/1</t>
  </si>
  <si>
    <t>106</t>
  </si>
  <si>
    <t>Trupci F klasa</t>
  </si>
  <si>
    <t>Trupci I klasa</t>
  </si>
  <si>
    <t>Trupci I/III klasa</t>
  </si>
  <si>
    <t>Trupci F</t>
  </si>
  <si>
    <t>47a</t>
  </si>
  <si>
    <t>106**</t>
  </si>
  <si>
    <t>47b</t>
  </si>
  <si>
    <t>47c</t>
  </si>
  <si>
    <t>47d</t>
  </si>
  <si>
    <t>55a</t>
  </si>
  <si>
    <t>047**</t>
  </si>
  <si>
    <t>55b</t>
  </si>
  <si>
    <t>55c</t>
  </si>
  <si>
    <t>62a</t>
  </si>
  <si>
    <t>66a</t>
  </si>
  <si>
    <t>66b</t>
  </si>
  <si>
    <t>66c</t>
  </si>
  <si>
    <t>68a</t>
  </si>
  <si>
    <t>68b</t>
  </si>
  <si>
    <t>68c</t>
  </si>
  <si>
    <t>68d</t>
  </si>
  <si>
    <t>69a</t>
  </si>
  <si>
    <t>129 a</t>
  </si>
  <si>
    <t>129 b</t>
  </si>
  <si>
    <t>129 c</t>
  </si>
  <si>
    <t>9a</t>
  </si>
  <si>
    <t>17 a</t>
  </si>
  <si>
    <t>45 b</t>
  </si>
  <si>
    <t xml:space="preserve"> 45 c</t>
  </si>
  <si>
    <t>45 d</t>
  </si>
  <si>
    <t>63 a</t>
  </si>
  <si>
    <t>63 b</t>
  </si>
  <si>
    <t>68 a</t>
  </si>
  <si>
    <t>68 b</t>
  </si>
  <si>
    <t>68 c</t>
  </si>
  <si>
    <t>68 d</t>
  </si>
  <si>
    <t>68 e</t>
  </si>
  <si>
    <t>6 8 f</t>
  </si>
  <si>
    <t>75 a</t>
  </si>
  <si>
    <t>83a</t>
  </si>
  <si>
    <t>85a</t>
  </si>
  <si>
    <t>85b</t>
  </si>
  <si>
    <t>85c</t>
  </si>
  <si>
    <t>105 a</t>
  </si>
  <si>
    <t>105 b</t>
  </si>
  <si>
    <t>106 a</t>
  </si>
  <si>
    <t>106 b</t>
  </si>
  <si>
    <t>106 c</t>
  </si>
  <si>
    <t>106 d</t>
  </si>
  <si>
    <t>106 e</t>
  </si>
  <si>
    <t>106 f</t>
  </si>
  <si>
    <t>106 g</t>
  </si>
  <si>
    <t>142 a</t>
  </si>
  <si>
    <t>142 b</t>
  </si>
  <si>
    <t>142 c</t>
  </si>
  <si>
    <t>142 d</t>
  </si>
  <si>
    <t>12a</t>
  </si>
  <si>
    <t>12 b</t>
  </si>
  <si>
    <t>30 a</t>
  </si>
  <si>
    <t>30 b</t>
  </si>
  <si>
    <t>Mala Spreča</t>
  </si>
  <si>
    <t>Gornja Spreča</t>
  </si>
  <si>
    <t>18a</t>
  </si>
  <si>
    <t>18b</t>
  </si>
  <si>
    <t>18c</t>
  </si>
  <si>
    <t>23a</t>
  </si>
  <si>
    <t>13 a</t>
  </si>
  <si>
    <t>13 b</t>
  </si>
  <si>
    <t>13 c</t>
  </si>
  <si>
    <t>14 a</t>
  </si>
  <si>
    <t>14 b</t>
  </si>
  <si>
    <t>14 c</t>
  </si>
  <si>
    <t>40 a</t>
  </si>
  <si>
    <t>40 b</t>
  </si>
  <si>
    <t>40 c</t>
  </si>
  <si>
    <t>40 d</t>
  </si>
  <si>
    <t>43 a</t>
  </si>
  <si>
    <t>43 b</t>
  </si>
  <si>
    <t>44 o</t>
  </si>
  <si>
    <t>49 a</t>
  </si>
  <si>
    <t>49 b</t>
  </si>
  <si>
    <t>52 a</t>
  </si>
  <si>
    <t>52 b</t>
  </si>
  <si>
    <t>52 c</t>
  </si>
  <si>
    <t>Trupca I/III klasa</t>
  </si>
  <si>
    <t>31.10.2020.</t>
  </si>
  <si>
    <t>u 2021.godini</t>
  </si>
  <si>
    <t>u 2020.godini</t>
  </si>
  <si>
    <t>4</t>
  </si>
  <si>
    <t>PUMPA TA PRANJ.VOZ.TOPLA VODA</t>
  </si>
  <si>
    <t>MAŠINA ZA BUŠENJE RUPA</t>
  </si>
  <si>
    <t>TRIMERI</t>
  </si>
  <si>
    <t>KOMBINIRKA</t>
  </si>
  <si>
    <t>MOTORNO SVRDLO ZA ZEMLJU</t>
  </si>
  <si>
    <t>STUBNA DIZALICA</t>
  </si>
  <si>
    <t>SOFTVER PROGRAM ZA WW VOZILA</t>
  </si>
  <si>
    <t>SET ALATA ZA WW VOZILA</t>
  </si>
  <si>
    <t>KOMPRESOR ZA RADIONU</t>
  </si>
  <si>
    <t>IZGRADNJA I MODERNIZ.RADIONE</t>
  </si>
  <si>
    <t>VILJUŠKAR</t>
  </si>
  <si>
    <t>IZRADA NOVE ŠPO(trošk.za 2021)</t>
  </si>
  <si>
    <t>SATEL.PRAĆENJE AUTA</t>
  </si>
  <si>
    <t>KOMPRESOR ZA ZRAČNI SISTEM</t>
  </si>
  <si>
    <t>NADZ.SENZORSKA KAMERA</t>
  </si>
  <si>
    <t>ELEKTRIČNI ŠTEDNJAK</t>
  </si>
  <si>
    <t>Stražare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</si>
</sst>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#,##0.0"/>
    <numFmt numFmtId="180" formatCode="#,##0.00_ ;\-#,##0.00\ "/>
    <numFmt numFmtId="181" formatCode="#,##0_ ;\-#,##0\ "/>
    <numFmt numFmtId="182" formatCode="#,##0.0000_ ;\-#,##0.0000\ "/>
    <numFmt numFmtId="183" formatCode="#,##0.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2499700039625167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33" borderId="0" xfId="0" applyFill="1" applyAlignment="1">
      <alignment/>
    </xf>
    <xf numFmtId="49" fontId="4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right" vertical="justify"/>
    </xf>
    <xf numFmtId="3" fontId="3" fillId="0" borderId="10" xfId="0" applyNumberFormat="1" applyFont="1" applyBorder="1" applyAlignment="1">
      <alignment horizontal="right" vertical="justify"/>
    </xf>
    <xf numFmtId="3" fontId="3" fillId="0" borderId="16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horizontal="right" vertical="justify"/>
    </xf>
    <xf numFmtId="3" fontId="3" fillId="0" borderId="13" xfId="0" applyNumberFormat="1" applyFont="1" applyBorder="1" applyAlignment="1">
      <alignment horizontal="right" vertical="justify"/>
    </xf>
    <xf numFmtId="3" fontId="3" fillId="0" borderId="14" xfId="0" applyNumberFormat="1" applyFont="1" applyBorder="1" applyAlignment="1">
      <alignment horizontal="right" vertical="justify"/>
    </xf>
    <xf numFmtId="3" fontId="3" fillId="0" borderId="10" xfId="0" applyNumberFormat="1" applyFont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81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1" fontId="6" fillId="34" borderId="10" xfId="0" applyNumberFormat="1" applyFont="1" applyFill="1" applyBorder="1" applyAlignment="1">
      <alignment/>
    </xf>
    <xf numFmtId="180" fontId="6" fillId="34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left"/>
    </xf>
    <xf numFmtId="181" fontId="11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/>
    </xf>
    <xf numFmtId="0" fontId="6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34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6" fillId="34" borderId="1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181" fontId="6" fillId="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7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35" borderId="1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" fontId="14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/>
    </xf>
    <xf numFmtId="49" fontId="0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36" borderId="0" xfId="0" applyFill="1" applyAlignment="1">
      <alignment/>
    </xf>
    <xf numFmtId="0" fontId="13" fillId="36" borderId="19" xfId="0" applyFont="1" applyFill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3" fontId="6" fillId="34" borderId="10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9" fontId="3" fillId="0" borderId="10" xfId="0" applyNumberFormat="1" applyFont="1" applyFill="1" applyBorder="1" applyAlignment="1">
      <alignment/>
    </xf>
    <xf numFmtId="179" fontId="6" fillId="34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5" fillId="37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4" borderId="11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34" borderId="11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/>
    </xf>
    <xf numFmtId="49" fontId="0" fillId="39" borderId="17" xfId="0" applyNumberFormat="1" applyFont="1" applyFill="1" applyBorder="1" applyAlignment="1">
      <alignment horizontal="center"/>
    </xf>
    <xf numFmtId="3" fontId="0" fillId="39" borderId="10" xfId="0" applyNumberFormat="1" applyFont="1" applyFill="1" applyBorder="1" applyAlignment="1">
      <alignment/>
    </xf>
    <xf numFmtId="1" fontId="0" fillId="39" borderId="10" xfId="57" applyNumberFormat="1" applyFont="1" applyFill="1" applyBorder="1">
      <alignment/>
      <protection/>
    </xf>
    <xf numFmtId="1" fontId="0" fillId="39" borderId="10" xfId="0" applyNumberFormat="1" applyFont="1" applyFill="1" applyBorder="1" applyAlignment="1">
      <alignment/>
    </xf>
    <xf numFmtId="0" fontId="0" fillId="39" borderId="10" xfId="57" applyFont="1" applyFill="1" applyBorder="1">
      <alignment/>
      <protection/>
    </xf>
    <xf numFmtId="0" fontId="0" fillId="39" borderId="10" xfId="57" applyFont="1" applyFill="1" applyBorder="1" applyAlignment="1">
      <alignment horizontal="right"/>
      <protection/>
    </xf>
    <xf numFmtId="0" fontId="0" fillId="39" borderId="10" xfId="0" applyFont="1" applyFill="1" applyBorder="1" applyAlignment="1">
      <alignment horizontal="left"/>
    </xf>
    <xf numFmtId="0" fontId="0" fillId="39" borderId="14" xfId="57" applyFont="1" applyFill="1" applyBorder="1">
      <alignment/>
      <protection/>
    </xf>
    <xf numFmtId="1" fontId="0" fillId="39" borderId="14" xfId="57" applyNumberFormat="1" applyFont="1" applyFill="1" applyBorder="1">
      <alignment/>
      <protection/>
    </xf>
    <xf numFmtId="49" fontId="0" fillId="39" borderId="10" xfId="0" applyNumberFormat="1" applyFont="1" applyFill="1" applyBorder="1" applyAlignment="1">
      <alignment horizontal="center"/>
    </xf>
    <xf numFmtId="3" fontId="0" fillId="39" borderId="14" xfId="0" applyNumberFormat="1" applyFont="1" applyFill="1" applyBorder="1" applyAlignment="1">
      <alignment/>
    </xf>
    <xf numFmtId="3" fontId="0" fillId="39" borderId="10" xfId="0" applyNumberFormat="1" applyFont="1" applyFill="1" applyBorder="1" applyAlignment="1">
      <alignment horizontal="right"/>
    </xf>
    <xf numFmtId="3" fontId="0" fillId="39" borderId="13" xfId="0" applyNumberFormat="1" applyFont="1" applyFill="1" applyBorder="1" applyAlignment="1">
      <alignment horizontal="right"/>
    </xf>
    <xf numFmtId="1" fontId="0" fillId="39" borderId="14" xfId="57" applyNumberFormat="1" applyFont="1" applyFill="1" applyBorder="1" applyAlignment="1">
      <alignment/>
      <protection/>
    </xf>
    <xf numFmtId="0" fontId="0" fillId="39" borderId="17" xfId="0" applyFont="1" applyFill="1" applyBorder="1" applyAlignment="1">
      <alignment horizontal="center"/>
    </xf>
    <xf numFmtId="3" fontId="7" fillId="39" borderId="10" xfId="0" applyNumberFormat="1" applyFont="1" applyFill="1" applyBorder="1" applyAlignment="1">
      <alignment horizontal="right"/>
    </xf>
    <xf numFmtId="3" fontId="7" fillId="39" borderId="10" xfId="0" applyNumberFormat="1" applyFont="1" applyFill="1" applyBorder="1" applyAlignment="1">
      <alignment/>
    </xf>
    <xf numFmtId="3" fontId="0" fillId="39" borderId="10" xfId="0" applyNumberFormat="1" applyFont="1" applyFill="1" applyBorder="1" applyAlignment="1">
      <alignment horizontal="right" vertical="justify"/>
    </xf>
    <xf numFmtId="0" fontId="0" fillId="39" borderId="10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 vertical="center" wrapText="1"/>
    </xf>
    <xf numFmtId="49" fontId="0" fillId="39" borderId="15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49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9" fontId="4" fillId="38" borderId="10" xfId="0" applyNumberFormat="1" applyFont="1" applyFill="1" applyBorder="1" applyAlignment="1">
      <alignment horizontal="center"/>
    </xf>
    <xf numFmtId="0" fontId="4" fillId="38" borderId="15" xfId="0" applyFont="1" applyFill="1" applyBorder="1" applyAlignment="1">
      <alignment/>
    </xf>
    <xf numFmtId="49" fontId="4" fillId="38" borderId="17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0" fillId="38" borderId="13" xfId="0" applyNumberFormat="1" applyFont="1" applyFill="1" applyBorder="1" applyAlignment="1">
      <alignment/>
    </xf>
    <xf numFmtId="3" fontId="4" fillId="38" borderId="17" xfId="0" applyNumberFormat="1" applyFont="1" applyFill="1" applyBorder="1" applyAlignment="1">
      <alignment/>
    </xf>
    <xf numFmtId="49" fontId="4" fillId="38" borderId="13" xfId="0" applyNumberFormat="1" applyFont="1" applyFill="1" applyBorder="1" applyAlignment="1">
      <alignment horizontal="center"/>
    </xf>
    <xf numFmtId="49" fontId="5" fillId="38" borderId="14" xfId="0" applyNumberFormat="1" applyFont="1" applyFill="1" applyBorder="1" applyAlignment="1">
      <alignment horizontal="center"/>
    </xf>
    <xf numFmtId="3" fontId="5" fillId="38" borderId="14" xfId="0" applyNumberFormat="1" applyFont="1" applyFill="1" applyBorder="1" applyAlignment="1">
      <alignment/>
    </xf>
    <xf numFmtId="49" fontId="4" fillId="38" borderId="14" xfId="0" applyNumberFormat="1" applyFont="1" applyFill="1" applyBorder="1" applyAlignment="1">
      <alignment horizontal="center"/>
    </xf>
    <xf numFmtId="3" fontId="4" fillId="38" borderId="14" xfId="0" applyNumberFormat="1" applyFont="1" applyFill="1" applyBorder="1" applyAlignment="1">
      <alignment/>
    </xf>
    <xf numFmtId="49" fontId="4" fillId="38" borderId="12" xfId="0" applyNumberFormat="1" applyFont="1" applyFill="1" applyBorder="1" applyAlignment="1">
      <alignment horizontal="left"/>
    </xf>
    <xf numFmtId="49" fontId="4" fillId="38" borderId="13" xfId="0" applyNumberFormat="1" applyFont="1" applyFill="1" applyBorder="1" applyAlignment="1">
      <alignment horizontal="left"/>
    </xf>
    <xf numFmtId="49" fontId="4" fillId="38" borderId="15" xfId="0" applyNumberFormat="1" applyFont="1" applyFill="1" applyBorder="1" applyAlignment="1">
      <alignment horizontal="left"/>
    </xf>
    <xf numFmtId="3" fontId="0" fillId="38" borderId="15" xfId="0" applyNumberFormat="1" applyFont="1" applyFill="1" applyBorder="1" applyAlignment="1">
      <alignment/>
    </xf>
    <xf numFmtId="3" fontId="4" fillId="38" borderId="15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81" fontId="6" fillId="34" borderId="10" xfId="0" applyNumberFormat="1" applyFont="1" applyFill="1" applyBorder="1" applyAlignment="1">
      <alignment/>
    </xf>
    <xf numFmtId="180" fontId="6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3" fontId="3" fillId="40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3" fontId="7" fillId="4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7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 vertical="justify"/>
    </xf>
    <xf numFmtId="3" fontId="0" fillId="0" borderId="16" xfId="0" applyNumberFormat="1" applyFont="1" applyFill="1" applyBorder="1" applyAlignment="1">
      <alignment horizontal="right" vertical="justify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 vertical="justify"/>
    </xf>
    <xf numFmtId="3" fontId="0" fillId="0" borderId="10" xfId="0" applyNumberFormat="1" applyFont="1" applyBorder="1" applyAlignment="1">
      <alignment horizontal="right" vertical="justify"/>
    </xf>
    <xf numFmtId="1" fontId="6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6" fillId="39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3" fontId="6" fillId="38" borderId="1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1" fontId="6" fillId="34" borderId="10" xfId="0" applyNumberFormat="1" applyFont="1" applyFill="1" applyBorder="1" applyAlignment="1">
      <alignment/>
    </xf>
    <xf numFmtId="180" fontId="6" fillId="34" borderId="1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 horizontal="right"/>
    </xf>
    <xf numFmtId="0" fontId="8" fillId="35" borderId="10" xfId="0" applyFont="1" applyFill="1" applyBorder="1" applyAlignment="1">
      <alignment horizontal="center" vertical="center" textRotation="90"/>
    </xf>
    <xf numFmtId="180" fontId="6" fillId="38" borderId="10" xfId="0" applyNumberFormat="1" applyFont="1" applyFill="1" applyBorder="1" applyAlignment="1">
      <alignment/>
    </xf>
    <xf numFmtId="0" fontId="0" fillId="39" borderId="10" xfId="57" applyFont="1" applyFill="1" applyBorder="1" applyAlignment="1">
      <alignment horizontal="right" vertical="center"/>
      <protection/>
    </xf>
    <xf numFmtId="49" fontId="0" fillId="39" borderId="17" xfId="0" applyNumberFormat="1" applyFont="1" applyFill="1" applyBorder="1" applyAlignment="1">
      <alignment horizontal="right"/>
    </xf>
    <xf numFmtId="1" fontId="17" fillId="39" borderId="10" xfId="0" applyNumberFormat="1" applyFont="1" applyFill="1" applyBorder="1" applyAlignment="1">
      <alignment horizontal="right"/>
    </xf>
    <xf numFmtId="0" fontId="17" fillId="39" borderId="10" xfId="0" applyFont="1" applyFill="1" applyBorder="1" applyAlignment="1">
      <alignment horizontal="right" vertical="center" wrapText="1"/>
    </xf>
    <xf numFmtId="0" fontId="17" fillId="39" borderId="10" xfId="57" applyFont="1" applyFill="1" applyBorder="1" applyAlignment="1">
      <alignment horizontal="right"/>
      <protection/>
    </xf>
    <xf numFmtId="0" fontId="0" fillId="41" borderId="10" xfId="57" applyFont="1" applyFill="1" applyBorder="1" applyAlignment="1">
      <alignment horizontal="right" vertical="center"/>
      <protection/>
    </xf>
    <xf numFmtId="0" fontId="17" fillId="0" borderId="10" xfId="57" applyFont="1" applyFill="1" applyBorder="1" applyAlignment="1">
      <alignment horizontal="right"/>
      <protection/>
    </xf>
    <xf numFmtId="49" fontId="0" fillId="39" borderId="10" xfId="0" applyNumberFormat="1" applyFont="1" applyFill="1" applyBorder="1" applyAlignment="1">
      <alignment horizontal="right" vertical="center"/>
    </xf>
    <xf numFmtId="49" fontId="17" fillId="39" borderId="10" xfId="0" applyNumberFormat="1" applyFont="1" applyFill="1" applyBorder="1" applyAlignment="1">
      <alignment horizontal="center" vertical="center"/>
    </xf>
    <xf numFmtId="0" fontId="17" fillId="39" borderId="10" xfId="57" applyFont="1" applyFill="1" applyBorder="1" applyAlignment="1">
      <alignment horizontal="right" vertical="center"/>
      <protection/>
    </xf>
    <xf numFmtId="3" fontId="0" fillId="39" borderId="10" xfId="0" applyNumberFormat="1" applyFont="1" applyFill="1" applyBorder="1" applyAlignment="1">
      <alignment/>
    </xf>
    <xf numFmtId="0" fontId="17" fillId="0" borderId="10" xfId="57" applyFont="1" applyFill="1" applyBorder="1" applyAlignment="1">
      <alignment horizontal="right" vertical="center"/>
      <protection/>
    </xf>
    <xf numFmtId="0" fontId="17" fillId="39" borderId="10" xfId="57" applyFont="1" applyFill="1" applyBorder="1" applyAlignment="1">
      <alignment horizontal="right"/>
      <protection/>
    </xf>
    <xf numFmtId="0" fontId="17" fillId="39" borderId="10" xfId="57" applyFont="1" applyFill="1" applyBorder="1" applyAlignment="1">
      <alignment horizontal="right" vertical="center"/>
      <protection/>
    </xf>
    <xf numFmtId="0" fontId="17" fillId="0" borderId="10" xfId="57" applyFont="1" applyFill="1" applyBorder="1" applyAlignment="1">
      <alignment horizontal="right"/>
      <protection/>
    </xf>
    <xf numFmtId="0" fontId="17" fillId="0" borderId="10" xfId="57" applyFont="1" applyFill="1" applyBorder="1" applyAlignment="1">
      <alignment horizontal="right" vertical="center"/>
      <protection/>
    </xf>
    <xf numFmtId="49" fontId="17" fillId="39" borderId="1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9" fontId="17" fillId="39" borderId="18" xfId="0" applyNumberFormat="1" applyFont="1" applyFill="1" applyBorder="1" applyAlignment="1">
      <alignment horizontal="center"/>
    </xf>
    <xf numFmtId="0" fontId="17" fillId="33" borderId="15" xfId="57" applyFont="1" applyFill="1" applyBorder="1" applyAlignment="1">
      <alignment horizontal="right" vertical="center"/>
      <protection/>
    </xf>
    <xf numFmtId="0" fontId="17" fillId="39" borderId="14" xfId="0" applyFont="1" applyFill="1" applyBorder="1" applyAlignment="1">
      <alignment/>
    </xf>
    <xf numFmtId="0" fontId="17" fillId="39" borderId="10" xfId="57" applyFont="1" applyFill="1" applyBorder="1" applyAlignment="1">
      <alignment/>
      <protection/>
    </xf>
    <xf numFmtId="1" fontId="17" fillId="39" borderId="10" xfId="57" applyNumberFormat="1" applyFont="1" applyFill="1" applyBorder="1" applyAlignment="1">
      <alignment/>
      <protection/>
    </xf>
    <xf numFmtId="0" fontId="0" fillId="0" borderId="11" xfId="0" applyFont="1" applyFill="1" applyBorder="1" applyAlignment="1">
      <alignment horizontal="left"/>
    </xf>
    <xf numFmtId="49" fontId="17" fillId="39" borderId="1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3" fontId="17" fillId="39" borderId="10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left"/>
    </xf>
    <xf numFmtId="3" fontId="17" fillId="39" borderId="12" xfId="0" applyNumberFormat="1" applyFont="1" applyFill="1" applyBorder="1" applyAlignment="1">
      <alignment horizontal="right"/>
    </xf>
    <xf numFmtId="1" fontId="17" fillId="39" borderId="15" xfId="0" applyNumberFormat="1" applyFont="1" applyFill="1" applyBorder="1" applyAlignment="1">
      <alignment horizontal="right" wrapText="1"/>
    </xf>
    <xf numFmtId="0" fontId="17" fillId="39" borderId="10" xfId="0" applyFont="1" applyFill="1" applyBorder="1" applyAlignment="1">
      <alignment horizontal="right" vertical="center"/>
    </xf>
    <xf numFmtId="0" fontId="17" fillId="39" borderId="10" xfId="0" applyFont="1" applyFill="1" applyBorder="1" applyAlignment="1">
      <alignment horizontal="right" wrapText="1"/>
    </xf>
    <xf numFmtId="0" fontId="17" fillId="39" borderId="10" xfId="0" applyFont="1" applyFill="1" applyBorder="1" applyAlignment="1">
      <alignment horizontal="right"/>
    </xf>
    <xf numFmtId="0" fontId="17" fillId="39" borderId="10" xfId="0" applyFont="1" applyFill="1" applyBorder="1" applyAlignment="1">
      <alignment horizontal="right" wrapText="1"/>
    </xf>
    <xf numFmtId="0" fontId="0" fillId="39" borderId="14" xfId="0" applyFont="1" applyFill="1" applyBorder="1" applyAlignment="1">
      <alignment horizontal="right" vertical="center" wrapText="1"/>
    </xf>
    <xf numFmtId="0" fontId="18" fillId="41" borderId="10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 vertical="center" wrapText="1"/>
    </xf>
    <xf numFmtId="0" fontId="0" fillId="41" borderId="10" xfId="0" applyFont="1" applyFill="1" applyBorder="1" applyAlignment="1">
      <alignment horizontal="right"/>
    </xf>
    <xf numFmtId="18" fontId="17" fillId="0" borderId="14" xfId="0" applyNumberFormat="1" applyFont="1" applyFill="1" applyBorder="1" applyAlignment="1">
      <alignment horizontal="right" vertical="center" wrapText="1"/>
    </xf>
    <xf numFmtId="0" fontId="17" fillId="41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0" fontId="18" fillId="39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49" fontId="17" fillId="39" borderId="15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textRotation="90"/>
    </xf>
    <xf numFmtId="181" fontId="6" fillId="35" borderId="10" xfId="0" applyNumberFormat="1" applyFont="1" applyFill="1" applyBorder="1" applyAlignment="1">
      <alignment/>
    </xf>
    <xf numFmtId="180" fontId="6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179" fontId="6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textRotation="90"/>
    </xf>
    <xf numFmtId="181" fontId="6" fillId="35" borderId="10" xfId="0" applyNumberFormat="1" applyFont="1" applyFill="1" applyBorder="1" applyAlignment="1">
      <alignment/>
    </xf>
    <xf numFmtId="180" fontId="6" fillId="35" borderId="10" xfId="0" applyNumberFormat="1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12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/>
    </xf>
    <xf numFmtId="3" fontId="6" fillId="35" borderId="14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right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9" fontId="4" fillId="35" borderId="13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4" fillId="35" borderId="13" xfId="0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0" fontId="56" fillId="35" borderId="10" xfId="0" applyFont="1" applyFill="1" applyBorder="1" applyAlignment="1">
      <alignment horizontal="center"/>
    </xf>
    <xf numFmtId="3" fontId="56" fillId="35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3" fontId="56" fillId="35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179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/>
    </xf>
    <xf numFmtId="0" fontId="3" fillId="39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/>
    </xf>
    <xf numFmtId="3" fontId="56" fillId="35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9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35" borderId="18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0" fillId="0" borderId="20" xfId="0" applyFont="1" applyFill="1" applyBorder="1" applyAlignment="1">
      <alignment horizontal="left" shrinkToFit="1"/>
    </xf>
    <xf numFmtId="0" fontId="0" fillId="39" borderId="13" xfId="0" applyFont="1" applyFill="1" applyBorder="1" applyAlignment="1">
      <alignment horizontal="center" vertical="center" textRotation="90" wrapText="1"/>
    </xf>
    <xf numFmtId="0" fontId="0" fillId="39" borderId="12" xfId="0" applyFont="1" applyFill="1" applyBorder="1" applyAlignment="1">
      <alignment horizontal="center" vertical="center" textRotation="90" wrapText="1"/>
    </xf>
    <xf numFmtId="0" fontId="0" fillId="39" borderId="12" xfId="0" applyFont="1" applyFill="1" applyBorder="1" applyAlignment="1">
      <alignment horizontal="center" vertical="center" textRotation="90"/>
    </xf>
    <xf numFmtId="0" fontId="4" fillId="38" borderId="11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shrinkToFit="1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 textRotation="90"/>
    </xf>
    <xf numFmtId="0" fontId="4" fillId="39" borderId="12" xfId="0" applyFont="1" applyFill="1" applyBorder="1" applyAlignment="1">
      <alignment horizontal="center" vertical="center" textRotation="90"/>
    </xf>
    <xf numFmtId="0" fontId="4" fillId="39" borderId="14" xfId="0" applyFont="1" applyFill="1" applyBorder="1" applyAlignment="1">
      <alignment horizontal="center" vertical="center" textRotation="90"/>
    </xf>
    <xf numFmtId="0" fontId="4" fillId="38" borderId="10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left"/>
    </xf>
    <xf numFmtId="0" fontId="4" fillId="38" borderId="13" xfId="0" applyFont="1" applyFill="1" applyBorder="1" applyAlignment="1">
      <alignment horizontal="left"/>
    </xf>
    <xf numFmtId="0" fontId="0" fillId="39" borderId="14" xfId="0" applyFont="1" applyFill="1" applyBorder="1" applyAlignment="1">
      <alignment horizontal="center" vertical="center" textRotation="90" wrapText="1"/>
    </xf>
    <xf numFmtId="0" fontId="4" fillId="38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0" fontId="4" fillId="38" borderId="15" xfId="0" applyFont="1" applyFill="1" applyBorder="1" applyAlignment="1">
      <alignment horizontal="left"/>
    </xf>
    <xf numFmtId="0" fontId="0" fillId="39" borderId="0" xfId="0" applyFont="1" applyFill="1" applyBorder="1" applyAlignment="1">
      <alignment horizontal="center" shrinkToFit="1"/>
    </xf>
    <xf numFmtId="0" fontId="0" fillId="39" borderId="20" xfId="0" applyFont="1" applyFill="1" applyBorder="1" applyAlignment="1">
      <alignment horizontal="left" shrinkToFit="1"/>
    </xf>
    <xf numFmtId="0" fontId="4" fillId="38" borderId="22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 vertical="center" textRotation="90" wrapText="1"/>
    </xf>
    <xf numFmtId="0" fontId="4" fillId="39" borderId="12" xfId="0" applyFont="1" applyFill="1" applyBorder="1" applyAlignment="1">
      <alignment horizontal="center" vertical="center" textRotation="90" wrapText="1"/>
    </xf>
    <xf numFmtId="0" fontId="4" fillId="39" borderId="14" xfId="0" applyFont="1" applyFill="1" applyBorder="1" applyAlignment="1">
      <alignment horizontal="center" vertical="center" textRotation="90" wrapText="1"/>
    </xf>
    <xf numFmtId="0" fontId="0" fillId="39" borderId="13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35" borderId="18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35" borderId="11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5" borderId="18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35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7" fillId="35" borderId="18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 textRotation="90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4" fillId="35" borderId="10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" fontId="0" fillId="0" borderId="18" xfId="0" applyNumberFormat="1" applyBorder="1" applyAlignment="1">
      <alignment horizontal="left" vertical="center"/>
    </xf>
    <xf numFmtId="1" fontId="0" fillId="0" borderId="17" xfId="0" applyNumberForma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8" fillId="35" borderId="18" xfId="0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left" vertical="center"/>
    </xf>
    <xf numFmtId="0" fontId="8" fillId="35" borderId="22" xfId="0" applyFont="1" applyFill="1" applyBorder="1" applyAlignment="1">
      <alignment horizontal="left" vertical="center"/>
    </xf>
    <xf numFmtId="0" fontId="8" fillId="35" borderId="16" xfId="0" applyFont="1" applyFill="1" applyBorder="1" applyAlignment="1">
      <alignment horizontal="left" vertical="center"/>
    </xf>
    <xf numFmtId="1" fontId="0" fillId="34" borderId="18" xfId="0" applyNumberFormat="1" applyFill="1" applyBorder="1" applyAlignment="1">
      <alignment horizontal="left" vertical="center"/>
    </xf>
    <xf numFmtId="1" fontId="0" fillId="34" borderId="17" xfId="0" applyNumberFormat="1" applyFill="1" applyBorder="1" applyAlignment="1">
      <alignment horizontal="left" vertical="center"/>
    </xf>
    <xf numFmtId="1" fontId="0" fillId="34" borderId="22" xfId="0" applyNumberFormat="1" applyFont="1" applyFill="1" applyBorder="1" applyAlignment="1">
      <alignment horizontal="left" vertical="center"/>
    </xf>
    <xf numFmtId="1" fontId="0" fillId="34" borderId="16" xfId="0" applyNumberFormat="1" applyFill="1" applyBorder="1" applyAlignment="1">
      <alignment horizontal="left" vertical="center"/>
    </xf>
    <xf numFmtId="0" fontId="0" fillId="0" borderId="2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35" borderId="13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" fontId="4" fillId="0" borderId="18" xfId="0" applyNumberFormat="1" applyFont="1" applyBorder="1" applyAlignment="1">
      <alignment horizontal="left" vertical="center"/>
    </xf>
    <xf numFmtId="1" fontId="4" fillId="0" borderId="17" xfId="0" applyNumberFormat="1" applyFont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56" fillId="35" borderId="11" xfId="0" applyNumberFormat="1" applyFont="1" applyFill="1" applyBorder="1" applyAlignment="1">
      <alignment horizontal="center"/>
    </xf>
    <xf numFmtId="3" fontId="56" fillId="35" borderId="19" xfId="0" applyNumberFormat="1" applyFont="1" applyFill="1" applyBorder="1" applyAlignment="1">
      <alignment horizontal="center"/>
    </xf>
    <xf numFmtId="3" fontId="56" fillId="35" borderId="15" xfId="0" applyNumberFormat="1" applyFont="1" applyFill="1" applyBorder="1" applyAlignment="1">
      <alignment horizontal="center"/>
    </xf>
    <xf numFmtId="49" fontId="56" fillId="35" borderId="13" xfId="0" applyNumberFormat="1" applyFont="1" applyFill="1" applyBorder="1" applyAlignment="1">
      <alignment horizontal="center" vertical="center"/>
    </xf>
    <xf numFmtId="49" fontId="56" fillId="35" borderId="14" xfId="0" applyNumberFormat="1" applyFont="1" applyFill="1" applyBorder="1" applyAlignment="1">
      <alignment horizontal="center" vertical="center"/>
    </xf>
    <xf numFmtId="3" fontId="56" fillId="35" borderId="13" xfId="0" applyNumberFormat="1" applyFont="1" applyFill="1" applyBorder="1" applyAlignment="1">
      <alignment horizontal="center" vertical="center"/>
    </xf>
    <xf numFmtId="3" fontId="56" fillId="35" borderId="14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56" fillId="35" borderId="11" xfId="0" applyFont="1" applyFill="1" applyBorder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56" fillId="35" borderId="18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center" vertical="center"/>
    </xf>
    <xf numFmtId="3" fontId="56" fillId="35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34" borderId="19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14.140625" style="0" customWidth="1"/>
    <col min="2" max="2" width="10.57421875" style="0" customWidth="1"/>
    <col min="3" max="11" width="7.7109375" style="0" customWidth="1"/>
    <col min="12" max="12" width="5.7109375" style="0" customWidth="1"/>
    <col min="13" max="13" width="5.8515625" style="0" customWidth="1"/>
    <col min="14" max="17" width="5.7109375" style="0" customWidth="1"/>
    <col min="18" max="18" width="8.7109375" style="0" customWidth="1"/>
  </cols>
  <sheetData>
    <row r="1" spans="1:4" ht="12.75">
      <c r="A1" s="483" t="s">
        <v>22</v>
      </c>
      <c r="B1" s="483"/>
      <c r="C1" s="483"/>
      <c r="D1" s="483"/>
    </row>
    <row r="2" spans="1:4" ht="12.75">
      <c r="A2" s="483" t="s">
        <v>23</v>
      </c>
      <c r="B2" s="483"/>
      <c r="C2" s="483"/>
      <c r="D2" s="483"/>
    </row>
    <row r="4" spans="1:18" ht="12.75">
      <c r="A4" s="484" t="s">
        <v>504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</row>
    <row r="5" spans="1:18" ht="12.75">
      <c r="A5" s="484" t="s">
        <v>176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</row>
    <row r="6" spans="17:18" ht="12.75">
      <c r="Q6" s="504" t="s">
        <v>177</v>
      </c>
      <c r="R6" s="504"/>
    </row>
    <row r="7" spans="1:18" ht="12.75">
      <c r="A7" s="505" t="s">
        <v>175</v>
      </c>
      <c r="B7" s="499" t="s">
        <v>157</v>
      </c>
      <c r="C7" s="491" t="s">
        <v>162</v>
      </c>
      <c r="D7" s="492"/>
      <c r="E7" s="493"/>
      <c r="F7" s="488" t="s">
        <v>158</v>
      </c>
      <c r="G7" s="489"/>
      <c r="H7" s="490"/>
      <c r="I7" s="488" t="s">
        <v>159</v>
      </c>
      <c r="J7" s="489"/>
      <c r="K7" s="490"/>
      <c r="L7" s="508" t="s">
        <v>182</v>
      </c>
      <c r="M7" s="509"/>
      <c r="N7" s="509"/>
      <c r="O7" s="509"/>
      <c r="P7" s="509"/>
      <c r="Q7" s="509"/>
      <c r="R7" s="510"/>
    </row>
    <row r="8" spans="1:18" ht="12.75">
      <c r="A8" s="506"/>
      <c r="B8" s="500"/>
      <c r="C8" s="397" t="s">
        <v>2</v>
      </c>
      <c r="D8" s="397" t="s">
        <v>3</v>
      </c>
      <c r="E8" s="397" t="s">
        <v>4</v>
      </c>
      <c r="F8" s="397" t="s">
        <v>2</v>
      </c>
      <c r="G8" s="397" t="s">
        <v>3</v>
      </c>
      <c r="H8" s="397" t="s">
        <v>4</v>
      </c>
      <c r="I8" s="397" t="s">
        <v>2</v>
      </c>
      <c r="J8" s="397" t="s">
        <v>3</v>
      </c>
      <c r="K8" s="397" t="s">
        <v>4</v>
      </c>
      <c r="L8" s="503" t="s">
        <v>2</v>
      </c>
      <c r="M8" s="503"/>
      <c r="N8" s="503"/>
      <c r="O8" s="503" t="s">
        <v>3</v>
      </c>
      <c r="P8" s="503"/>
      <c r="Q8" s="488"/>
      <c r="R8" s="485" t="s">
        <v>124</v>
      </c>
    </row>
    <row r="9" spans="1:18" ht="12.75">
      <c r="A9" s="506"/>
      <c r="B9" s="501"/>
      <c r="C9" s="398"/>
      <c r="D9" s="398"/>
      <c r="E9" s="398"/>
      <c r="F9" s="398"/>
      <c r="G9" s="398"/>
      <c r="H9" s="398"/>
      <c r="I9" s="398"/>
      <c r="J9" s="398"/>
      <c r="K9" s="398"/>
      <c r="L9" s="488" t="s">
        <v>160</v>
      </c>
      <c r="M9" s="489"/>
      <c r="N9" s="490"/>
      <c r="O9" s="488" t="s">
        <v>160</v>
      </c>
      <c r="P9" s="489"/>
      <c r="Q9" s="489"/>
      <c r="R9" s="486"/>
    </row>
    <row r="10" spans="1:18" ht="12.75">
      <c r="A10" s="507"/>
      <c r="B10" s="502"/>
      <c r="C10" s="400" t="s">
        <v>161</v>
      </c>
      <c r="D10" s="400" t="s">
        <v>161</v>
      </c>
      <c r="E10" s="400" t="s">
        <v>161</v>
      </c>
      <c r="F10" s="400" t="s">
        <v>161</v>
      </c>
      <c r="G10" s="400" t="s">
        <v>161</v>
      </c>
      <c r="H10" s="400" t="s">
        <v>161</v>
      </c>
      <c r="I10" s="400" t="s">
        <v>161</v>
      </c>
      <c r="J10" s="400" t="s">
        <v>161</v>
      </c>
      <c r="K10" s="400" t="s">
        <v>161</v>
      </c>
      <c r="L10" s="397">
        <v>1</v>
      </c>
      <c r="M10" s="397">
        <v>3</v>
      </c>
      <c r="N10" s="397">
        <v>4</v>
      </c>
      <c r="O10" s="397">
        <v>1</v>
      </c>
      <c r="P10" s="397">
        <v>3</v>
      </c>
      <c r="Q10" s="397">
        <v>4</v>
      </c>
      <c r="R10" s="487"/>
    </row>
    <row r="11" spans="1:18" ht="12.75">
      <c r="A11" s="496" t="s">
        <v>163</v>
      </c>
      <c r="B11" s="1" t="s">
        <v>164</v>
      </c>
      <c r="C11" s="99">
        <v>0.5</v>
      </c>
      <c r="D11" s="100">
        <v>0</v>
      </c>
      <c r="E11" s="100">
        <v>0.5</v>
      </c>
      <c r="F11" s="100">
        <v>0</v>
      </c>
      <c r="G11" s="100">
        <v>0</v>
      </c>
      <c r="H11" s="100">
        <v>0</v>
      </c>
      <c r="I11" s="100">
        <v>16</v>
      </c>
      <c r="J11" s="100">
        <v>0</v>
      </c>
      <c r="K11" s="100">
        <v>16</v>
      </c>
      <c r="L11" s="174">
        <v>16</v>
      </c>
      <c r="M11" s="174">
        <v>0</v>
      </c>
      <c r="N11" s="174">
        <v>0</v>
      </c>
      <c r="O11" s="174">
        <v>0</v>
      </c>
      <c r="P11" s="174">
        <v>0</v>
      </c>
      <c r="Q11" s="174">
        <v>0</v>
      </c>
      <c r="R11" s="101">
        <f>H11+K11</f>
        <v>16</v>
      </c>
    </row>
    <row r="12" spans="1:18" ht="12.75">
      <c r="A12" s="497"/>
      <c r="B12" s="1" t="s">
        <v>165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9.6</v>
      </c>
      <c r="J12" s="100">
        <v>1.8</v>
      </c>
      <c r="K12" s="100">
        <v>11.4</v>
      </c>
      <c r="L12" s="100">
        <v>7.1</v>
      </c>
      <c r="M12" s="100">
        <v>2</v>
      </c>
      <c r="N12" s="100">
        <v>0.5</v>
      </c>
      <c r="O12" s="100">
        <v>1.3</v>
      </c>
      <c r="P12" s="100">
        <v>0.5</v>
      </c>
      <c r="Q12" s="100">
        <v>0</v>
      </c>
      <c r="R12" s="101">
        <f>E12+H12+K12</f>
        <v>11.4</v>
      </c>
    </row>
    <row r="13" spans="1:18" ht="12.75">
      <c r="A13" s="497"/>
      <c r="B13" s="1" t="s">
        <v>13</v>
      </c>
      <c r="C13" s="100">
        <v>0.6</v>
      </c>
      <c r="D13" s="100">
        <v>0.3</v>
      </c>
      <c r="E13" s="100">
        <v>0.8999999999999999</v>
      </c>
      <c r="F13" s="100">
        <v>0</v>
      </c>
      <c r="G13" s="100">
        <v>0</v>
      </c>
      <c r="H13" s="100">
        <v>0</v>
      </c>
      <c r="I13" s="100">
        <v>9.2</v>
      </c>
      <c r="J13" s="100">
        <v>5.7</v>
      </c>
      <c r="K13" s="100">
        <v>14.899999999999999</v>
      </c>
      <c r="L13" s="100">
        <v>9.2</v>
      </c>
      <c r="M13" s="100">
        <v>0</v>
      </c>
      <c r="N13" s="100">
        <v>0</v>
      </c>
      <c r="O13" s="100">
        <v>5.2</v>
      </c>
      <c r="P13" s="100">
        <v>0.5</v>
      </c>
      <c r="Q13" s="100">
        <v>0</v>
      </c>
      <c r="R13" s="101">
        <f>E13+H13+K13</f>
        <v>15.799999999999999</v>
      </c>
    </row>
    <row r="14" spans="1:18" ht="12.75">
      <c r="A14" s="498"/>
      <c r="B14" s="46" t="s">
        <v>4</v>
      </c>
      <c r="C14" s="102">
        <f>SUM(C11:C13)</f>
        <v>1.1</v>
      </c>
      <c r="D14" s="102">
        <f aca="true" t="shared" si="0" ref="D14:J14">SUM(D11:D13)</f>
        <v>0.3</v>
      </c>
      <c r="E14" s="102">
        <f t="shared" si="0"/>
        <v>1.4</v>
      </c>
      <c r="F14" s="102">
        <f t="shared" si="0"/>
        <v>0</v>
      </c>
      <c r="G14" s="102">
        <f t="shared" si="0"/>
        <v>0</v>
      </c>
      <c r="H14" s="102">
        <f t="shared" si="0"/>
        <v>0</v>
      </c>
      <c r="I14" s="102">
        <f t="shared" si="0"/>
        <v>34.8</v>
      </c>
      <c r="J14" s="102">
        <f t="shared" si="0"/>
        <v>7.5</v>
      </c>
      <c r="K14" s="102">
        <f>SUM(K11:K13)</f>
        <v>42.3</v>
      </c>
      <c r="L14" s="102">
        <f>SUM(L11:L13)</f>
        <v>32.3</v>
      </c>
      <c r="M14" s="102">
        <f aca="true" t="shared" si="1" ref="M14:R14">SUM(M11:M13)</f>
        <v>2</v>
      </c>
      <c r="N14" s="102">
        <f t="shared" si="1"/>
        <v>0.5</v>
      </c>
      <c r="O14" s="102">
        <f t="shared" si="1"/>
        <v>6.5</v>
      </c>
      <c r="P14" s="102">
        <f t="shared" si="1"/>
        <v>1</v>
      </c>
      <c r="Q14" s="102">
        <f t="shared" si="1"/>
        <v>0</v>
      </c>
      <c r="R14" s="102">
        <f t="shared" si="1"/>
        <v>43.199999999999996</v>
      </c>
    </row>
    <row r="15" spans="1:18" ht="12.75">
      <c r="A15" s="12"/>
      <c r="B15" s="1" t="s">
        <v>166</v>
      </c>
      <c r="C15" s="187">
        <v>0</v>
      </c>
      <c r="D15" s="187">
        <v>3</v>
      </c>
      <c r="E15" s="187">
        <v>3</v>
      </c>
      <c r="F15" s="187">
        <v>0</v>
      </c>
      <c r="G15" s="187">
        <v>0</v>
      </c>
      <c r="H15" s="187">
        <v>0</v>
      </c>
      <c r="I15" s="187">
        <v>13</v>
      </c>
      <c r="J15" s="187">
        <v>4.5</v>
      </c>
      <c r="K15" s="187">
        <v>17.5</v>
      </c>
      <c r="L15" s="187">
        <v>12.5</v>
      </c>
      <c r="M15" s="187">
        <v>0.5</v>
      </c>
      <c r="N15" s="187">
        <v>0</v>
      </c>
      <c r="O15" s="187">
        <v>7.5</v>
      </c>
      <c r="P15" s="187">
        <v>0</v>
      </c>
      <c r="Q15" s="187">
        <v>0</v>
      </c>
      <c r="R15" s="101">
        <v>20.5</v>
      </c>
    </row>
    <row r="16" spans="1:18" ht="12.75">
      <c r="A16" s="167" t="s">
        <v>168</v>
      </c>
      <c r="B16" s="1" t="s">
        <v>167</v>
      </c>
      <c r="C16" s="187">
        <v>2</v>
      </c>
      <c r="D16" s="187">
        <v>14</v>
      </c>
      <c r="E16" s="187">
        <v>16</v>
      </c>
      <c r="F16" s="187">
        <v>0</v>
      </c>
      <c r="G16" s="187">
        <v>0</v>
      </c>
      <c r="H16" s="187">
        <v>0</v>
      </c>
      <c r="I16" s="187">
        <v>6.1</v>
      </c>
      <c r="J16" s="187">
        <v>0.6</v>
      </c>
      <c r="K16" s="187">
        <v>6.699999999999999</v>
      </c>
      <c r="L16" s="187">
        <v>5.1</v>
      </c>
      <c r="M16" s="187">
        <v>0</v>
      </c>
      <c r="N16" s="187">
        <v>0</v>
      </c>
      <c r="O16" s="187">
        <v>0</v>
      </c>
      <c r="P16" s="187">
        <v>0</v>
      </c>
      <c r="Q16" s="187">
        <v>17.6</v>
      </c>
      <c r="R16" s="101">
        <v>22.700000000000003</v>
      </c>
    </row>
    <row r="17" spans="1:18" ht="12.75">
      <c r="A17" s="14"/>
      <c r="B17" s="46" t="s">
        <v>4</v>
      </c>
      <c r="C17" s="102">
        <f>SUM(C15:C16)</f>
        <v>2</v>
      </c>
      <c r="D17" s="102">
        <f aca="true" t="shared" si="2" ref="D17:R17">SUM(D15:D16)</f>
        <v>17</v>
      </c>
      <c r="E17" s="102">
        <f t="shared" si="2"/>
        <v>19</v>
      </c>
      <c r="F17" s="102">
        <f t="shared" si="2"/>
        <v>0</v>
      </c>
      <c r="G17" s="102">
        <f t="shared" si="2"/>
        <v>0</v>
      </c>
      <c r="H17" s="102">
        <f t="shared" si="2"/>
        <v>0</v>
      </c>
      <c r="I17" s="102">
        <f t="shared" si="2"/>
        <v>19.1</v>
      </c>
      <c r="J17" s="102">
        <f t="shared" si="2"/>
        <v>5.1</v>
      </c>
      <c r="K17" s="102">
        <f t="shared" si="2"/>
        <v>24.2</v>
      </c>
      <c r="L17" s="102">
        <f t="shared" si="2"/>
        <v>17.6</v>
      </c>
      <c r="M17" s="102">
        <f t="shared" si="2"/>
        <v>0.5</v>
      </c>
      <c r="N17" s="102">
        <f t="shared" si="2"/>
        <v>0</v>
      </c>
      <c r="O17" s="102">
        <f t="shared" si="2"/>
        <v>7.5</v>
      </c>
      <c r="P17" s="102">
        <f t="shared" si="2"/>
        <v>0</v>
      </c>
      <c r="Q17" s="102">
        <f t="shared" si="2"/>
        <v>17.6</v>
      </c>
      <c r="R17" s="102">
        <f t="shared" si="2"/>
        <v>43.2</v>
      </c>
    </row>
    <row r="18" spans="1:18" ht="12.75">
      <c r="A18" s="12"/>
      <c r="B18" s="1" t="s">
        <v>169</v>
      </c>
      <c r="C18" s="103">
        <v>0</v>
      </c>
      <c r="D18" s="144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3.29</v>
      </c>
      <c r="J18" s="103">
        <v>0</v>
      </c>
      <c r="K18" s="103">
        <v>3.29</v>
      </c>
      <c r="L18" s="103">
        <v>3.29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4">
        <f>SUM(L18:Q18)</f>
        <v>3.29</v>
      </c>
    </row>
    <row r="19" spans="1:18" ht="12.75">
      <c r="A19" s="167" t="s">
        <v>174</v>
      </c>
      <c r="B19" s="1" t="s">
        <v>170</v>
      </c>
      <c r="C19" s="103">
        <v>0</v>
      </c>
      <c r="D19" s="144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1.6</v>
      </c>
      <c r="J19" s="103">
        <v>0</v>
      </c>
      <c r="K19" s="103">
        <v>1.6</v>
      </c>
      <c r="L19" s="103">
        <v>1.5</v>
      </c>
      <c r="M19" s="103">
        <v>0.1</v>
      </c>
      <c r="N19" s="103">
        <v>0</v>
      </c>
      <c r="O19" s="103">
        <v>0</v>
      </c>
      <c r="P19" s="103">
        <v>0</v>
      </c>
      <c r="Q19" s="103">
        <v>0</v>
      </c>
      <c r="R19" s="104">
        <f>SUM(L19:Q19)</f>
        <v>1.6</v>
      </c>
    </row>
    <row r="20" spans="1:18" ht="12.75">
      <c r="A20" s="14"/>
      <c r="B20" s="46" t="s">
        <v>4</v>
      </c>
      <c r="C20" s="102">
        <f>SUM(C18:C19)</f>
        <v>0</v>
      </c>
      <c r="D20" s="102">
        <f aca="true" t="shared" si="3" ref="D20:Q20">SUM(D18:D19)</f>
        <v>0</v>
      </c>
      <c r="E20" s="102">
        <f t="shared" si="3"/>
        <v>0</v>
      </c>
      <c r="F20" s="102">
        <f t="shared" si="3"/>
        <v>0</v>
      </c>
      <c r="G20" s="102">
        <f t="shared" si="3"/>
        <v>0</v>
      </c>
      <c r="H20" s="102">
        <f t="shared" si="3"/>
        <v>0</v>
      </c>
      <c r="I20" s="102">
        <f t="shared" si="3"/>
        <v>4.890000000000001</v>
      </c>
      <c r="J20" s="102">
        <f t="shared" si="3"/>
        <v>0</v>
      </c>
      <c r="K20" s="102">
        <f t="shared" si="3"/>
        <v>4.890000000000001</v>
      </c>
      <c r="L20" s="102">
        <f t="shared" si="3"/>
        <v>4.79</v>
      </c>
      <c r="M20" s="102">
        <f t="shared" si="3"/>
        <v>0.1</v>
      </c>
      <c r="N20" s="102">
        <f t="shared" si="3"/>
        <v>0</v>
      </c>
      <c r="O20" s="102">
        <f t="shared" si="3"/>
        <v>0</v>
      </c>
      <c r="P20" s="102">
        <f t="shared" si="3"/>
        <v>0</v>
      </c>
      <c r="Q20" s="102">
        <f t="shared" si="3"/>
        <v>0</v>
      </c>
      <c r="R20" s="102">
        <f>SUM(R18:R19)</f>
        <v>4.890000000000001</v>
      </c>
    </row>
    <row r="21" spans="1:18" ht="12.75">
      <c r="A21" s="12"/>
      <c r="B21" s="1" t="s">
        <v>171</v>
      </c>
      <c r="C21" s="100">
        <v>0</v>
      </c>
      <c r="D21" s="100">
        <v>0</v>
      </c>
      <c r="E21" s="100">
        <v>0</v>
      </c>
      <c r="F21" s="103">
        <v>0</v>
      </c>
      <c r="G21" s="103">
        <v>0</v>
      </c>
      <c r="H21" s="100">
        <v>0</v>
      </c>
      <c r="I21" s="100">
        <v>0</v>
      </c>
      <c r="J21" s="100">
        <v>0</v>
      </c>
      <c r="K21" s="100">
        <f>I21+J21</f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1">
        <f>E21+H21+K21</f>
        <v>0</v>
      </c>
    </row>
    <row r="22" spans="1:18" ht="12.75">
      <c r="A22" s="167" t="s">
        <v>173</v>
      </c>
      <c r="B22" s="1" t="s">
        <v>172</v>
      </c>
      <c r="C22" s="100">
        <v>0</v>
      </c>
      <c r="D22" s="100">
        <v>0</v>
      </c>
      <c r="E22" s="100">
        <v>0</v>
      </c>
      <c r="F22" s="103">
        <v>0</v>
      </c>
      <c r="G22" s="103">
        <v>0</v>
      </c>
      <c r="H22" s="100">
        <v>0</v>
      </c>
      <c r="I22" s="100">
        <v>0.4</v>
      </c>
      <c r="J22" s="100">
        <v>1.6</v>
      </c>
      <c r="K22" s="100">
        <f>I22+J22</f>
        <v>2</v>
      </c>
      <c r="L22" s="100">
        <v>0.4</v>
      </c>
      <c r="M22" s="100">
        <v>0</v>
      </c>
      <c r="N22" s="100">
        <v>0</v>
      </c>
      <c r="O22" s="100">
        <v>0.9</v>
      </c>
      <c r="P22" s="100">
        <v>0</v>
      </c>
      <c r="Q22" s="100">
        <v>0.7</v>
      </c>
      <c r="R22" s="101">
        <f>E22+H22+K22</f>
        <v>2</v>
      </c>
    </row>
    <row r="23" spans="1:18" ht="12.75">
      <c r="A23" s="14"/>
      <c r="B23" s="46" t="s">
        <v>4</v>
      </c>
      <c r="C23" s="102">
        <f>SUM(C21:C22)</f>
        <v>0</v>
      </c>
      <c r="D23" s="102">
        <f aca="true" t="shared" si="4" ref="D23:R23">SUM(D21:D22)</f>
        <v>0</v>
      </c>
      <c r="E23" s="102">
        <f t="shared" si="4"/>
        <v>0</v>
      </c>
      <c r="F23" s="102">
        <f t="shared" si="4"/>
        <v>0</v>
      </c>
      <c r="G23" s="102">
        <f t="shared" si="4"/>
        <v>0</v>
      </c>
      <c r="H23" s="102">
        <f t="shared" si="4"/>
        <v>0</v>
      </c>
      <c r="I23" s="102">
        <f t="shared" si="4"/>
        <v>0.4</v>
      </c>
      <c r="J23" s="102">
        <f t="shared" si="4"/>
        <v>1.6</v>
      </c>
      <c r="K23" s="102">
        <f t="shared" si="4"/>
        <v>2</v>
      </c>
      <c r="L23" s="102">
        <f t="shared" si="4"/>
        <v>0.4</v>
      </c>
      <c r="M23" s="102">
        <f t="shared" si="4"/>
        <v>0</v>
      </c>
      <c r="N23" s="102">
        <f t="shared" si="4"/>
        <v>0</v>
      </c>
      <c r="O23" s="102">
        <f t="shared" si="4"/>
        <v>0.9</v>
      </c>
      <c r="P23" s="102">
        <f t="shared" si="4"/>
        <v>0</v>
      </c>
      <c r="Q23" s="102">
        <f t="shared" si="4"/>
        <v>0.7</v>
      </c>
      <c r="R23" s="102">
        <f t="shared" si="4"/>
        <v>2</v>
      </c>
    </row>
    <row r="24" spans="1:18" ht="12.75">
      <c r="A24" s="494" t="s">
        <v>130</v>
      </c>
      <c r="B24" s="495"/>
      <c r="C24" s="401">
        <f>C14+C17+C20+C23</f>
        <v>3.1</v>
      </c>
      <c r="D24" s="401">
        <f aca="true" t="shared" si="5" ref="D24:Q24">D14+D17+D20+D23</f>
        <v>17.3</v>
      </c>
      <c r="E24" s="401">
        <f t="shared" si="5"/>
        <v>20.4</v>
      </c>
      <c r="F24" s="401">
        <f t="shared" si="5"/>
        <v>0</v>
      </c>
      <c r="G24" s="401">
        <f t="shared" si="5"/>
        <v>0</v>
      </c>
      <c r="H24" s="401">
        <f t="shared" si="5"/>
        <v>0</v>
      </c>
      <c r="I24" s="401">
        <f t="shared" si="5"/>
        <v>59.19</v>
      </c>
      <c r="J24" s="401">
        <f t="shared" si="5"/>
        <v>14.2</v>
      </c>
      <c r="K24" s="401">
        <f t="shared" si="5"/>
        <v>73.39</v>
      </c>
      <c r="L24" s="401">
        <f t="shared" si="5"/>
        <v>55.089999999999996</v>
      </c>
      <c r="M24" s="401">
        <f t="shared" si="5"/>
        <v>2.6</v>
      </c>
      <c r="N24" s="401">
        <f t="shared" si="5"/>
        <v>0.5</v>
      </c>
      <c r="O24" s="401">
        <f t="shared" si="5"/>
        <v>14.9</v>
      </c>
      <c r="P24" s="401">
        <f t="shared" si="5"/>
        <v>1</v>
      </c>
      <c r="Q24" s="401">
        <f t="shared" si="5"/>
        <v>18.3</v>
      </c>
      <c r="R24" s="402">
        <f>R14+R17+R20+R23</f>
        <v>93.29</v>
      </c>
    </row>
    <row r="27" spans="1:7" ht="12.75">
      <c r="A27" s="8" t="s">
        <v>351</v>
      </c>
      <c r="B27" s="482" t="s">
        <v>179</v>
      </c>
      <c r="C27" s="482"/>
      <c r="D27" s="482"/>
      <c r="E27" s="482"/>
      <c r="F27" s="482"/>
      <c r="G27" s="482"/>
    </row>
    <row r="28" spans="2:7" ht="12.75">
      <c r="B28" s="482" t="s">
        <v>178</v>
      </c>
      <c r="C28" s="482"/>
      <c r="D28" s="482"/>
      <c r="E28" s="482"/>
      <c r="F28" s="482"/>
      <c r="G28" s="482"/>
    </row>
    <row r="29" spans="2:7" ht="12.75">
      <c r="B29" s="482" t="s">
        <v>291</v>
      </c>
      <c r="C29" s="482"/>
      <c r="D29" s="482"/>
      <c r="E29" s="482"/>
      <c r="F29" s="482"/>
      <c r="G29" s="482"/>
    </row>
  </sheetData>
  <sheetProtection/>
  <mergeCells count="21">
    <mergeCell ref="L7:R7"/>
    <mergeCell ref="B29:G29"/>
    <mergeCell ref="C7:E7"/>
    <mergeCell ref="A24:B24"/>
    <mergeCell ref="A11:A14"/>
    <mergeCell ref="B7:B10"/>
    <mergeCell ref="A5:R5"/>
    <mergeCell ref="F7:H7"/>
    <mergeCell ref="O8:Q8"/>
    <mergeCell ref="B27:G27"/>
    <mergeCell ref="I7:K7"/>
    <mergeCell ref="B28:G28"/>
    <mergeCell ref="A1:D1"/>
    <mergeCell ref="A2:D2"/>
    <mergeCell ref="A4:R4"/>
    <mergeCell ref="R8:R10"/>
    <mergeCell ref="L9:N9"/>
    <mergeCell ref="L8:N8"/>
    <mergeCell ref="Q6:R6"/>
    <mergeCell ref="A7:A10"/>
    <mergeCell ref="O9:Q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178">
      <selection activeCell="L201" sqref="L201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14.00390625" style="0" customWidth="1"/>
    <col min="6" max="6" width="9.7109375" style="0" customWidth="1"/>
    <col min="9" max="9" width="9.7109375" style="0" customWidth="1"/>
  </cols>
  <sheetData>
    <row r="1" spans="1:3" ht="12.75">
      <c r="A1" s="483" t="s">
        <v>22</v>
      </c>
      <c r="B1" s="483"/>
      <c r="C1" s="483"/>
    </row>
    <row r="2" spans="1:5" ht="12.75">
      <c r="A2" s="483" t="s">
        <v>23</v>
      </c>
      <c r="B2" s="483"/>
      <c r="C2" s="3"/>
      <c r="E2" s="2" t="s">
        <v>21</v>
      </c>
    </row>
    <row r="3" spans="1:9" ht="12.75">
      <c r="A3" s="484" t="s">
        <v>509</v>
      </c>
      <c r="B3" s="484"/>
      <c r="C3" s="484"/>
      <c r="D3" s="484"/>
      <c r="E3" s="484"/>
      <c r="F3" s="484"/>
      <c r="G3" s="484"/>
      <c r="H3" s="484"/>
      <c r="I3" s="484"/>
    </row>
    <row r="4" ht="12.75" customHeight="1">
      <c r="I4" s="28" t="s">
        <v>307</v>
      </c>
    </row>
    <row r="5" spans="1:9" ht="12.75">
      <c r="A5" s="485" t="s">
        <v>14</v>
      </c>
      <c r="B5" s="544" t="s">
        <v>388</v>
      </c>
      <c r="C5" s="485" t="s">
        <v>1</v>
      </c>
      <c r="D5" s="546" t="s">
        <v>57</v>
      </c>
      <c r="E5" s="546"/>
      <c r="F5" s="546"/>
      <c r="G5" s="546" t="s">
        <v>58</v>
      </c>
      <c r="H5" s="546"/>
      <c r="I5" s="546"/>
    </row>
    <row r="6" spans="1:9" ht="12.75">
      <c r="A6" s="487"/>
      <c r="B6" s="545"/>
      <c r="C6" s="487"/>
      <c r="D6" s="421" t="s">
        <v>2</v>
      </c>
      <c r="E6" s="421" t="s">
        <v>3</v>
      </c>
      <c r="F6" s="421" t="s">
        <v>4</v>
      </c>
      <c r="G6" s="421" t="s">
        <v>5</v>
      </c>
      <c r="H6" s="421" t="s">
        <v>3</v>
      </c>
      <c r="I6" s="421" t="s">
        <v>4</v>
      </c>
    </row>
    <row r="7" spans="1:9" ht="12.75" customHeight="1">
      <c r="A7" s="531" t="s">
        <v>10</v>
      </c>
      <c r="B7" s="538" t="s">
        <v>308</v>
      </c>
      <c r="C7" s="4" t="s">
        <v>6</v>
      </c>
      <c r="D7" s="41">
        <v>24622</v>
      </c>
      <c r="E7" s="41">
        <v>44421</v>
      </c>
      <c r="F7" s="41">
        <v>69043</v>
      </c>
      <c r="G7" s="41">
        <v>20823</v>
      </c>
      <c r="H7" s="41">
        <v>39504</v>
      </c>
      <c r="I7" s="41">
        <f aca="true" t="shared" si="0" ref="I7:I12">G7+H7</f>
        <v>60327</v>
      </c>
    </row>
    <row r="8" spans="1:9" ht="12.75">
      <c r="A8" s="532"/>
      <c r="B8" s="539"/>
      <c r="C8" s="4" t="s">
        <v>7</v>
      </c>
      <c r="D8" s="41">
        <v>928</v>
      </c>
      <c r="E8" s="41">
        <v>293</v>
      </c>
      <c r="F8" s="41">
        <v>1221</v>
      </c>
      <c r="G8" s="41">
        <v>784</v>
      </c>
      <c r="H8" s="41">
        <v>260</v>
      </c>
      <c r="I8" s="41">
        <f t="shared" si="0"/>
        <v>1044</v>
      </c>
    </row>
    <row r="9" spans="1:9" ht="12.75">
      <c r="A9" s="532"/>
      <c r="B9" s="540"/>
      <c r="C9" s="4" t="s">
        <v>8</v>
      </c>
      <c r="D9" s="41">
        <v>0</v>
      </c>
      <c r="E9" s="41">
        <v>2169</v>
      </c>
      <c r="F9" s="41">
        <v>2169</v>
      </c>
      <c r="G9" s="41">
        <v>0</v>
      </c>
      <c r="H9" s="41">
        <v>1929</v>
      </c>
      <c r="I9" s="41">
        <f t="shared" si="0"/>
        <v>1929</v>
      </c>
    </row>
    <row r="10" spans="1:9" ht="12.75">
      <c r="A10" s="532"/>
      <c r="B10" s="538" t="s">
        <v>309</v>
      </c>
      <c r="C10" s="4" t="s">
        <v>6</v>
      </c>
      <c r="D10" s="41">
        <v>2165</v>
      </c>
      <c r="E10" s="41">
        <v>17143</v>
      </c>
      <c r="F10" s="41">
        <v>19308</v>
      </c>
      <c r="G10" s="41">
        <v>1831</v>
      </c>
      <c r="H10" s="41">
        <v>15245</v>
      </c>
      <c r="I10" s="41">
        <f t="shared" si="0"/>
        <v>17076</v>
      </c>
    </row>
    <row r="11" spans="1:9" ht="12.75">
      <c r="A11" s="532"/>
      <c r="B11" s="539"/>
      <c r="C11" s="4" t="s">
        <v>7</v>
      </c>
      <c r="D11" s="41">
        <v>244</v>
      </c>
      <c r="E11" s="41">
        <v>154</v>
      </c>
      <c r="F11" s="41">
        <v>398</v>
      </c>
      <c r="G11" s="41">
        <v>207</v>
      </c>
      <c r="H11" s="41">
        <v>137</v>
      </c>
      <c r="I11" s="41">
        <f t="shared" si="0"/>
        <v>344</v>
      </c>
    </row>
    <row r="12" spans="1:9" ht="12.75">
      <c r="A12" s="532"/>
      <c r="B12" s="540"/>
      <c r="C12" s="4" t="s">
        <v>8</v>
      </c>
      <c r="D12" s="41">
        <v>0</v>
      </c>
      <c r="E12" s="41">
        <v>1136</v>
      </c>
      <c r="F12" s="41">
        <v>1136</v>
      </c>
      <c r="G12" s="41">
        <v>0</v>
      </c>
      <c r="H12" s="41">
        <v>1010</v>
      </c>
      <c r="I12" s="41">
        <f t="shared" si="0"/>
        <v>1010</v>
      </c>
    </row>
    <row r="13" spans="1:9" ht="12.75">
      <c r="A13" s="528" t="s">
        <v>288</v>
      </c>
      <c r="B13" s="529"/>
      <c r="C13" s="530"/>
      <c r="D13" s="45">
        <f aca="true" t="shared" si="1" ref="D13:I13">SUM(D7:D12)</f>
        <v>27959</v>
      </c>
      <c r="E13" s="45">
        <f t="shared" si="1"/>
        <v>65316</v>
      </c>
      <c r="F13" s="45">
        <f t="shared" si="1"/>
        <v>93275</v>
      </c>
      <c r="G13" s="45">
        <f t="shared" si="1"/>
        <v>23645</v>
      </c>
      <c r="H13" s="45">
        <f t="shared" si="1"/>
        <v>58085</v>
      </c>
      <c r="I13" s="45">
        <f t="shared" si="1"/>
        <v>81730</v>
      </c>
    </row>
    <row r="14" spans="1:9" ht="12.75">
      <c r="A14" s="531" t="s">
        <v>16</v>
      </c>
      <c r="B14" s="534" t="s">
        <v>309</v>
      </c>
      <c r="C14" s="4" t="s">
        <v>6</v>
      </c>
      <c r="D14" s="58">
        <v>716</v>
      </c>
      <c r="E14" s="58">
        <v>12027</v>
      </c>
      <c r="F14" s="58">
        <v>12743</v>
      </c>
      <c r="G14" s="58">
        <v>601</v>
      </c>
      <c r="H14" s="58">
        <v>10301</v>
      </c>
      <c r="I14" s="41">
        <v>10902</v>
      </c>
    </row>
    <row r="15" spans="1:9" ht="12.75">
      <c r="A15" s="532"/>
      <c r="B15" s="535"/>
      <c r="C15" s="4" t="s">
        <v>7</v>
      </c>
      <c r="D15" s="58">
        <v>619</v>
      </c>
      <c r="E15" s="58"/>
      <c r="F15" s="58">
        <v>619</v>
      </c>
      <c r="G15" s="58">
        <v>520</v>
      </c>
      <c r="H15" s="58"/>
      <c r="I15" s="41">
        <v>520</v>
      </c>
    </row>
    <row r="16" spans="1:9" ht="12.75">
      <c r="A16" s="532"/>
      <c r="B16" s="536"/>
      <c r="C16" s="4" t="s">
        <v>8</v>
      </c>
      <c r="D16" s="58">
        <v>0</v>
      </c>
      <c r="E16" s="58">
        <v>2281</v>
      </c>
      <c r="F16" s="58">
        <v>2281</v>
      </c>
      <c r="G16" s="58">
        <v>0</v>
      </c>
      <c r="H16" s="58">
        <v>1909</v>
      </c>
      <c r="I16" s="41">
        <v>1909</v>
      </c>
    </row>
    <row r="17" spans="1:9" ht="12.75">
      <c r="A17" s="532"/>
      <c r="B17" s="534" t="s">
        <v>166</v>
      </c>
      <c r="C17" s="4" t="s">
        <v>6</v>
      </c>
      <c r="D17" s="44">
        <v>4600</v>
      </c>
      <c r="E17" s="44">
        <v>6051</v>
      </c>
      <c r="F17" s="58">
        <v>10651</v>
      </c>
      <c r="G17" s="58">
        <v>3878</v>
      </c>
      <c r="H17" s="58">
        <v>5155</v>
      </c>
      <c r="I17" s="41">
        <v>9033</v>
      </c>
    </row>
    <row r="18" spans="1:9" ht="12.75">
      <c r="A18" s="532"/>
      <c r="B18" s="535"/>
      <c r="C18" s="4" t="s">
        <v>7</v>
      </c>
      <c r="D18" s="44">
        <v>335</v>
      </c>
      <c r="E18" s="44"/>
      <c r="F18" s="58">
        <v>335</v>
      </c>
      <c r="G18" s="58">
        <v>281</v>
      </c>
      <c r="H18" s="58"/>
      <c r="I18" s="41">
        <v>281</v>
      </c>
    </row>
    <row r="19" spans="1:9" ht="12.75">
      <c r="A19" s="532"/>
      <c r="B19" s="536"/>
      <c r="C19" s="4" t="s">
        <v>8</v>
      </c>
      <c r="D19" s="44"/>
      <c r="E19" s="44">
        <v>1525</v>
      </c>
      <c r="F19" s="58">
        <v>1525</v>
      </c>
      <c r="G19" s="58"/>
      <c r="H19" s="58">
        <v>1289</v>
      </c>
      <c r="I19" s="41">
        <v>1289</v>
      </c>
    </row>
    <row r="20" spans="1:9" ht="12.75">
      <c r="A20" s="532"/>
      <c r="B20" s="534" t="s">
        <v>308</v>
      </c>
      <c r="C20" s="4" t="s">
        <v>6</v>
      </c>
      <c r="D20" s="44">
        <v>1063</v>
      </c>
      <c r="E20" s="44">
        <v>13539</v>
      </c>
      <c r="F20" s="44">
        <v>14602</v>
      </c>
      <c r="G20" s="44">
        <v>892</v>
      </c>
      <c r="H20" s="44">
        <v>11626</v>
      </c>
      <c r="I20" s="41">
        <v>12518</v>
      </c>
    </row>
    <row r="21" spans="1:9" ht="12.75">
      <c r="A21" s="532"/>
      <c r="B21" s="535"/>
      <c r="C21" s="4" t="s">
        <v>7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41">
        <v>0</v>
      </c>
    </row>
    <row r="22" spans="1:9" ht="12.75">
      <c r="A22" s="532"/>
      <c r="B22" s="536"/>
      <c r="C22" s="4" t="s">
        <v>8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41">
        <v>0</v>
      </c>
    </row>
    <row r="23" spans="1:9" ht="12.75">
      <c r="A23" s="532"/>
      <c r="B23" s="534" t="s">
        <v>310</v>
      </c>
      <c r="C23" s="4" t="s">
        <v>6</v>
      </c>
      <c r="D23" s="58">
        <v>6308</v>
      </c>
      <c r="E23" s="58">
        <v>10230</v>
      </c>
      <c r="F23" s="58">
        <v>16538</v>
      </c>
      <c r="G23" s="58">
        <v>5299</v>
      </c>
      <c r="H23" s="58">
        <v>8692</v>
      </c>
      <c r="I23" s="41">
        <v>13991</v>
      </c>
    </row>
    <row r="24" spans="1:9" ht="12.75">
      <c r="A24" s="532"/>
      <c r="B24" s="535"/>
      <c r="C24" s="4" t="s">
        <v>7</v>
      </c>
      <c r="D24" s="58">
        <v>15</v>
      </c>
      <c r="E24" s="58"/>
      <c r="F24" s="58">
        <v>15</v>
      </c>
      <c r="G24" s="58">
        <v>13</v>
      </c>
      <c r="H24" s="58"/>
      <c r="I24" s="41">
        <v>13</v>
      </c>
    </row>
    <row r="25" spans="1:9" ht="12.75">
      <c r="A25" s="532"/>
      <c r="B25" s="536"/>
      <c r="C25" s="4" t="s">
        <v>8</v>
      </c>
      <c r="D25" s="58">
        <v>0</v>
      </c>
      <c r="E25" s="58">
        <v>3671</v>
      </c>
      <c r="F25" s="58">
        <v>3671</v>
      </c>
      <c r="G25" s="58">
        <v>0</v>
      </c>
      <c r="H25" s="58">
        <v>3167</v>
      </c>
      <c r="I25" s="41">
        <v>3167</v>
      </c>
    </row>
    <row r="26" spans="1:9" ht="12.75">
      <c r="A26" s="532"/>
      <c r="B26" s="538" t="s">
        <v>311</v>
      </c>
      <c r="C26" s="4" t="s">
        <v>6</v>
      </c>
      <c r="D26" s="58">
        <v>15</v>
      </c>
      <c r="E26" s="58">
        <v>0</v>
      </c>
      <c r="F26" s="58">
        <v>15</v>
      </c>
      <c r="G26" s="58">
        <v>12</v>
      </c>
      <c r="H26" s="58">
        <v>0</v>
      </c>
      <c r="I26" s="41">
        <v>12</v>
      </c>
    </row>
    <row r="27" spans="1:9" ht="12.75">
      <c r="A27" s="532"/>
      <c r="B27" s="539"/>
      <c r="C27" s="4" t="s">
        <v>7</v>
      </c>
      <c r="D27" s="58"/>
      <c r="E27" s="58">
        <v>0</v>
      </c>
      <c r="F27" s="58">
        <v>0</v>
      </c>
      <c r="G27" s="58">
        <v>0</v>
      </c>
      <c r="H27" s="58">
        <v>0</v>
      </c>
      <c r="I27" s="41">
        <v>0</v>
      </c>
    </row>
    <row r="28" spans="1:9" ht="12.75">
      <c r="A28" s="532"/>
      <c r="B28" s="540"/>
      <c r="C28" s="4" t="s">
        <v>8</v>
      </c>
      <c r="D28" s="58">
        <v>0</v>
      </c>
      <c r="E28" s="58">
        <v>675</v>
      </c>
      <c r="F28" s="58">
        <v>675</v>
      </c>
      <c r="G28" s="58">
        <v>0</v>
      </c>
      <c r="H28" s="44">
        <v>568</v>
      </c>
      <c r="I28" s="41">
        <v>568</v>
      </c>
    </row>
    <row r="29" spans="1:9" ht="12.75">
      <c r="A29" s="532"/>
      <c r="B29" s="538" t="s">
        <v>167</v>
      </c>
      <c r="C29" s="4" t="s">
        <v>6</v>
      </c>
      <c r="D29" s="58">
        <v>0</v>
      </c>
      <c r="E29" s="58">
        <v>799</v>
      </c>
      <c r="F29" s="58">
        <v>799</v>
      </c>
      <c r="G29" s="58">
        <v>0</v>
      </c>
      <c r="H29" s="58">
        <v>677</v>
      </c>
      <c r="I29" s="41">
        <v>677</v>
      </c>
    </row>
    <row r="30" spans="1:9" ht="12.75">
      <c r="A30" s="532"/>
      <c r="B30" s="539"/>
      <c r="C30" s="4" t="s">
        <v>7</v>
      </c>
      <c r="D30" s="58">
        <v>15</v>
      </c>
      <c r="E30" s="58">
        <v>0</v>
      </c>
      <c r="F30" s="58">
        <v>15</v>
      </c>
      <c r="G30" s="58">
        <v>12</v>
      </c>
      <c r="H30" s="58">
        <v>0</v>
      </c>
      <c r="I30" s="41">
        <v>12</v>
      </c>
    </row>
    <row r="31" spans="1:9" ht="12.75">
      <c r="A31" s="532"/>
      <c r="B31" s="540"/>
      <c r="C31" s="4" t="s">
        <v>8</v>
      </c>
      <c r="D31" s="58">
        <v>0</v>
      </c>
      <c r="E31" s="58">
        <v>2748</v>
      </c>
      <c r="F31" s="58">
        <v>2748</v>
      </c>
      <c r="G31" s="58">
        <v>0</v>
      </c>
      <c r="H31" s="58">
        <v>2319</v>
      </c>
      <c r="I31" s="41">
        <v>2319</v>
      </c>
    </row>
    <row r="32" spans="1:9" ht="12.75">
      <c r="A32" s="532"/>
      <c r="B32" s="534" t="s">
        <v>312</v>
      </c>
      <c r="C32" s="4" t="s">
        <v>6</v>
      </c>
      <c r="D32" s="58">
        <v>42</v>
      </c>
      <c r="E32" s="58">
        <v>1667</v>
      </c>
      <c r="F32" s="58">
        <v>1709</v>
      </c>
      <c r="G32" s="58">
        <v>35</v>
      </c>
      <c r="H32" s="58">
        <v>1382</v>
      </c>
      <c r="I32" s="41">
        <v>1417</v>
      </c>
    </row>
    <row r="33" spans="1:9" ht="12.75">
      <c r="A33" s="532"/>
      <c r="B33" s="535"/>
      <c r="C33" s="4" t="s">
        <v>7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41">
        <v>0</v>
      </c>
    </row>
    <row r="34" spans="1:9" ht="12.75">
      <c r="A34" s="533"/>
      <c r="B34" s="536"/>
      <c r="C34" s="4" t="s">
        <v>8</v>
      </c>
      <c r="D34" s="58">
        <v>0</v>
      </c>
      <c r="E34" s="58">
        <v>732</v>
      </c>
      <c r="F34" s="58">
        <v>732</v>
      </c>
      <c r="G34" s="58">
        <v>0</v>
      </c>
      <c r="H34" s="58">
        <v>617</v>
      </c>
      <c r="I34" s="41">
        <v>617</v>
      </c>
    </row>
    <row r="35" spans="1:9" ht="12.75">
      <c r="A35" s="528" t="s">
        <v>288</v>
      </c>
      <c r="B35" s="529"/>
      <c r="C35" s="530"/>
      <c r="D35" s="45">
        <f aca="true" t="shared" si="2" ref="D35:I35">SUM(D14:D34)</f>
        <v>13728</v>
      </c>
      <c r="E35" s="45">
        <f t="shared" si="2"/>
        <v>55945</v>
      </c>
      <c r="F35" s="45">
        <f t="shared" si="2"/>
        <v>69673</v>
      </c>
      <c r="G35" s="45">
        <f t="shared" si="2"/>
        <v>11543</v>
      </c>
      <c r="H35" s="45">
        <f t="shared" si="2"/>
        <v>47702</v>
      </c>
      <c r="I35" s="45">
        <f t="shared" si="2"/>
        <v>59245</v>
      </c>
    </row>
    <row r="36" spans="1:9" ht="12.75">
      <c r="A36" s="531" t="s">
        <v>17</v>
      </c>
      <c r="B36" s="534" t="s">
        <v>169</v>
      </c>
      <c r="C36" s="4" t="s">
        <v>6</v>
      </c>
      <c r="D36" s="66">
        <v>84.35</v>
      </c>
      <c r="E36" s="58">
        <v>13963.64</v>
      </c>
      <c r="F36" s="58">
        <v>14047.99</v>
      </c>
      <c r="G36" s="290">
        <v>69.428485</v>
      </c>
      <c r="H36" s="290">
        <v>11466.945667431122</v>
      </c>
      <c r="I36" s="58">
        <v>11536.374152431123</v>
      </c>
    </row>
    <row r="37" spans="1:9" ht="12.75">
      <c r="A37" s="532"/>
      <c r="B37" s="535"/>
      <c r="C37" s="4" t="s">
        <v>7</v>
      </c>
      <c r="D37" s="44">
        <v>240</v>
      </c>
      <c r="E37" s="44">
        <v>168.05</v>
      </c>
      <c r="F37" s="58">
        <v>408.05</v>
      </c>
      <c r="G37" s="290">
        <v>197.54399999999998</v>
      </c>
      <c r="H37" s="290">
        <v>138.00271414987782</v>
      </c>
      <c r="I37" s="58">
        <v>335.5467141498778</v>
      </c>
    </row>
    <row r="38" spans="1:9" ht="12.75">
      <c r="A38" s="532"/>
      <c r="B38" s="536"/>
      <c r="C38" s="4" t="s">
        <v>8</v>
      </c>
      <c r="D38" s="44">
        <v>0</v>
      </c>
      <c r="E38" s="44">
        <v>53</v>
      </c>
      <c r="F38" s="58">
        <v>53</v>
      </c>
      <c r="G38" s="290">
        <v>0</v>
      </c>
      <c r="H38" s="290">
        <v>43.52361707791446</v>
      </c>
      <c r="I38" s="58">
        <v>43.52361707791446</v>
      </c>
    </row>
    <row r="39" spans="1:9" ht="12.75">
      <c r="A39" s="532"/>
      <c r="B39" s="534" t="s">
        <v>170</v>
      </c>
      <c r="C39" s="4" t="s">
        <v>6</v>
      </c>
      <c r="D39" s="44">
        <v>24</v>
      </c>
      <c r="E39" s="44">
        <v>18154.629999999997</v>
      </c>
      <c r="F39" s="58">
        <v>18178.629999999997</v>
      </c>
      <c r="G39" s="290">
        <v>19.7544</v>
      </c>
      <c r="H39" s="290">
        <v>14908.58800587204</v>
      </c>
      <c r="I39" s="58">
        <v>14928.34240587204</v>
      </c>
    </row>
    <row r="40" spans="1:9" ht="12.75">
      <c r="A40" s="532"/>
      <c r="B40" s="535"/>
      <c r="C40" s="4" t="s">
        <v>7</v>
      </c>
      <c r="D40" s="44">
        <v>18</v>
      </c>
      <c r="E40" s="44">
        <v>8</v>
      </c>
      <c r="F40" s="58">
        <v>26</v>
      </c>
      <c r="G40" s="290">
        <v>14.8158</v>
      </c>
      <c r="H40" s="290">
        <v>6.569602577798409</v>
      </c>
      <c r="I40" s="58">
        <v>21.38540257779841</v>
      </c>
    </row>
    <row r="41" spans="1:9" ht="12.75">
      <c r="A41" s="532"/>
      <c r="B41" s="536"/>
      <c r="C41" s="4" t="s">
        <v>8</v>
      </c>
      <c r="D41" s="44">
        <v>0</v>
      </c>
      <c r="E41" s="44">
        <v>2839.11</v>
      </c>
      <c r="F41" s="58">
        <v>2839.11</v>
      </c>
      <c r="G41" s="290">
        <v>0</v>
      </c>
      <c r="H41" s="290">
        <v>2331.4780468316553</v>
      </c>
      <c r="I41" s="58">
        <v>2331.4780468316553</v>
      </c>
    </row>
    <row r="42" spans="1:9" ht="12.75">
      <c r="A42" s="532"/>
      <c r="B42" s="33"/>
      <c r="C42" s="4" t="s">
        <v>6</v>
      </c>
      <c r="D42" s="58">
        <v>15</v>
      </c>
      <c r="E42" s="58">
        <v>100</v>
      </c>
      <c r="F42" s="58">
        <v>115</v>
      </c>
      <c r="G42" s="290">
        <v>12.346499999999999</v>
      </c>
      <c r="H42" s="290">
        <v>82.1200322224801</v>
      </c>
      <c r="I42" s="58">
        <v>94.46653222248011</v>
      </c>
    </row>
    <row r="43" spans="1:9" ht="12.75">
      <c r="A43" s="532"/>
      <c r="B43" s="33" t="s">
        <v>314</v>
      </c>
      <c r="C43" s="4" t="s">
        <v>7</v>
      </c>
      <c r="D43" s="58">
        <v>104.53</v>
      </c>
      <c r="E43" s="58">
        <v>10</v>
      </c>
      <c r="F43" s="58">
        <v>114.53</v>
      </c>
      <c r="G43" s="290">
        <v>86.038643</v>
      </c>
      <c r="H43" s="290">
        <v>8.212003222248011</v>
      </c>
      <c r="I43" s="58">
        <v>94.25064622224801</v>
      </c>
    </row>
    <row r="44" spans="1:9" ht="12.75">
      <c r="A44" s="532"/>
      <c r="B44" s="33"/>
      <c r="C44" s="4" t="s">
        <v>8</v>
      </c>
      <c r="D44" s="58">
        <v>0</v>
      </c>
      <c r="E44" s="58">
        <v>3730</v>
      </c>
      <c r="F44" s="58">
        <v>3730</v>
      </c>
      <c r="G44" s="290">
        <v>0</v>
      </c>
      <c r="H44" s="290">
        <v>3063.077201898508</v>
      </c>
      <c r="I44" s="58">
        <v>3063.077201898508</v>
      </c>
    </row>
    <row r="45" spans="1:9" ht="12.75">
      <c r="A45" s="532"/>
      <c r="B45" s="534" t="s">
        <v>313</v>
      </c>
      <c r="C45" s="4" t="s">
        <v>6</v>
      </c>
      <c r="D45" s="44">
        <v>0</v>
      </c>
      <c r="E45" s="44">
        <v>0</v>
      </c>
      <c r="F45" s="58">
        <v>0</v>
      </c>
      <c r="G45" s="290">
        <v>0</v>
      </c>
      <c r="H45" s="290">
        <v>0</v>
      </c>
      <c r="I45" s="58">
        <v>0</v>
      </c>
    </row>
    <row r="46" spans="1:9" ht="12.75">
      <c r="A46" s="532"/>
      <c r="B46" s="535"/>
      <c r="C46" s="4" t="s">
        <v>7</v>
      </c>
      <c r="D46" s="44">
        <v>0</v>
      </c>
      <c r="E46" s="44">
        <v>0</v>
      </c>
      <c r="F46" s="58">
        <v>0</v>
      </c>
      <c r="G46" s="290">
        <v>0</v>
      </c>
      <c r="H46" s="290">
        <v>0</v>
      </c>
      <c r="I46" s="58">
        <v>0</v>
      </c>
    </row>
    <row r="47" spans="1:9" ht="12.75">
      <c r="A47" s="532"/>
      <c r="B47" s="536"/>
      <c r="C47" s="4" t="s">
        <v>8</v>
      </c>
      <c r="D47" s="44">
        <v>0</v>
      </c>
      <c r="E47" s="44">
        <v>2975.63</v>
      </c>
      <c r="F47" s="58">
        <v>2975.63</v>
      </c>
      <c r="G47" s="290">
        <v>0</v>
      </c>
      <c r="H47" s="290">
        <v>2443.588314821785</v>
      </c>
      <c r="I47" s="58">
        <v>2443.588314821785</v>
      </c>
    </row>
    <row r="48" spans="1:9" ht="12.75">
      <c r="A48" s="528" t="s">
        <v>288</v>
      </c>
      <c r="B48" s="529"/>
      <c r="C48" s="530"/>
      <c r="D48" s="45">
        <f aca="true" t="shared" si="3" ref="D48:I48">SUM(D36:D47)</f>
        <v>485.88</v>
      </c>
      <c r="E48" s="45">
        <f t="shared" si="3"/>
        <v>42002.05999999999</v>
      </c>
      <c r="F48" s="45">
        <f t="shared" si="3"/>
        <v>42487.939999999995</v>
      </c>
      <c r="G48" s="45">
        <f t="shared" si="3"/>
        <v>399.927828</v>
      </c>
      <c r="H48" s="45">
        <f t="shared" si="3"/>
        <v>34492.10520610543</v>
      </c>
      <c r="I48" s="45">
        <f t="shared" si="3"/>
        <v>34892.03303410543</v>
      </c>
    </row>
    <row r="49" spans="1:9" ht="12.75" customHeight="1">
      <c r="A49" s="531" t="s">
        <v>18</v>
      </c>
      <c r="B49" s="548" t="s">
        <v>308</v>
      </c>
      <c r="C49" s="4" t="s">
        <v>6</v>
      </c>
      <c r="D49" s="41">
        <v>740</v>
      </c>
      <c r="E49" s="41">
        <v>4060</v>
      </c>
      <c r="F49" s="41">
        <v>4800</v>
      </c>
      <c r="G49" s="41">
        <v>625</v>
      </c>
      <c r="H49" s="41">
        <v>3380</v>
      </c>
      <c r="I49" s="41">
        <v>4005</v>
      </c>
    </row>
    <row r="50" spans="1:9" ht="12.75">
      <c r="A50" s="532"/>
      <c r="B50" s="550"/>
      <c r="C50" s="4" t="s">
        <v>7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</row>
    <row r="51" spans="1:9" ht="12.75">
      <c r="A51" s="532"/>
      <c r="B51" s="552"/>
      <c r="C51" s="4" t="s">
        <v>8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</row>
    <row r="52" spans="1:9" ht="12.75">
      <c r="A52" s="532"/>
      <c r="B52" s="534" t="s">
        <v>314</v>
      </c>
      <c r="C52" s="4" t="s">
        <v>6</v>
      </c>
      <c r="D52" s="41">
        <v>0</v>
      </c>
      <c r="E52" s="41">
        <v>8236</v>
      </c>
      <c r="F52" s="41">
        <v>8236</v>
      </c>
      <c r="G52" s="41">
        <v>0</v>
      </c>
      <c r="H52" s="41">
        <v>6735</v>
      </c>
      <c r="I52" s="41">
        <v>6735</v>
      </c>
    </row>
    <row r="53" spans="1:9" ht="12.75">
      <c r="A53" s="532"/>
      <c r="B53" s="535"/>
      <c r="C53" s="4" t="s">
        <v>7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</row>
    <row r="54" spans="1:9" ht="12.75">
      <c r="A54" s="532"/>
      <c r="B54" s="536"/>
      <c r="C54" s="4" t="s">
        <v>8</v>
      </c>
      <c r="D54" s="41">
        <v>0</v>
      </c>
      <c r="E54" s="41">
        <v>2150</v>
      </c>
      <c r="F54" s="41">
        <v>2150</v>
      </c>
      <c r="G54" s="41">
        <v>0</v>
      </c>
      <c r="H54" s="41">
        <v>1736</v>
      </c>
      <c r="I54" s="41">
        <v>1736</v>
      </c>
    </row>
    <row r="55" spans="1:9" ht="12.75">
      <c r="A55" s="532"/>
      <c r="B55" s="69"/>
      <c r="C55" s="1" t="s">
        <v>6</v>
      </c>
      <c r="D55" s="41">
        <v>0</v>
      </c>
      <c r="E55" s="41">
        <v>7347</v>
      </c>
      <c r="F55" s="41">
        <v>7347</v>
      </c>
      <c r="G55" s="41">
        <v>0</v>
      </c>
      <c r="H55" s="41">
        <v>6112</v>
      </c>
      <c r="I55" s="41">
        <v>6112</v>
      </c>
    </row>
    <row r="56" spans="1:9" ht="12.75">
      <c r="A56" s="532"/>
      <c r="B56" s="33" t="s">
        <v>312</v>
      </c>
      <c r="C56" s="1" t="s">
        <v>7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</row>
    <row r="57" spans="1:9" ht="12.75">
      <c r="A57" s="533"/>
      <c r="B57" s="34"/>
      <c r="C57" s="1" t="s">
        <v>8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</row>
    <row r="58" spans="1:9" ht="12.75">
      <c r="A58" s="575" t="s">
        <v>288</v>
      </c>
      <c r="B58" s="576"/>
      <c r="C58" s="530"/>
      <c r="D58" s="45">
        <f aca="true" t="shared" si="4" ref="D58:I58">SUM(D49:D57)</f>
        <v>740</v>
      </c>
      <c r="E58" s="45">
        <f t="shared" si="4"/>
        <v>21793</v>
      </c>
      <c r="F58" s="45">
        <f t="shared" si="4"/>
        <v>22533</v>
      </c>
      <c r="G58" s="45">
        <f t="shared" si="4"/>
        <v>625</v>
      </c>
      <c r="H58" s="45">
        <f t="shared" si="4"/>
        <v>17963</v>
      </c>
      <c r="I58" s="45">
        <f t="shared" si="4"/>
        <v>18588</v>
      </c>
    </row>
    <row r="59" spans="1:9" ht="12.75">
      <c r="A59" s="537" t="s">
        <v>19</v>
      </c>
      <c r="B59" s="537"/>
      <c r="C59" s="5" t="s">
        <v>6</v>
      </c>
      <c r="D59" s="130">
        <f aca="true" t="shared" si="5" ref="D59:I61">D7+D10+D14+D17+D20+D23+D26+D29+D32+D36+D39+D42+D45+D49+D52+D55</f>
        <v>40394.35</v>
      </c>
      <c r="E59" s="130">
        <f t="shared" si="5"/>
        <v>157738.27</v>
      </c>
      <c r="F59" s="130">
        <f t="shared" si="5"/>
        <v>198132.62</v>
      </c>
      <c r="G59" s="130">
        <f t="shared" si="5"/>
        <v>34097.529384999994</v>
      </c>
      <c r="H59" s="130">
        <f t="shared" si="5"/>
        <v>135266.65370552562</v>
      </c>
      <c r="I59" s="130">
        <f t="shared" si="5"/>
        <v>169364.18309052565</v>
      </c>
    </row>
    <row r="60" spans="1:9" ht="12.75">
      <c r="A60" s="537"/>
      <c r="B60" s="537"/>
      <c r="C60" s="5" t="s">
        <v>7</v>
      </c>
      <c r="D60" s="130">
        <f t="shared" si="5"/>
        <v>2518.53</v>
      </c>
      <c r="E60" s="130">
        <f t="shared" si="5"/>
        <v>633.05</v>
      </c>
      <c r="F60" s="130">
        <f t="shared" si="5"/>
        <v>3151.5800000000004</v>
      </c>
      <c r="G60" s="130">
        <f t="shared" si="5"/>
        <v>2115.398443</v>
      </c>
      <c r="H60" s="130">
        <f t="shared" si="5"/>
        <v>549.7843199499242</v>
      </c>
      <c r="I60" s="130">
        <f t="shared" si="5"/>
        <v>2665.1827629499244</v>
      </c>
    </row>
    <row r="61" spans="1:9" ht="12.75">
      <c r="A61" s="537"/>
      <c r="B61" s="537"/>
      <c r="C61" s="5" t="s">
        <v>8</v>
      </c>
      <c r="D61" s="130">
        <f t="shared" si="5"/>
        <v>0</v>
      </c>
      <c r="E61" s="130">
        <f t="shared" si="5"/>
        <v>26684.74</v>
      </c>
      <c r="F61" s="130">
        <f t="shared" si="5"/>
        <v>26684.74</v>
      </c>
      <c r="G61" s="130">
        <f t="shared" si="5"/>
        <v>0</v>
      </c>
      <c r="H61" s="130">
        <f t="shared" si="5"/>
        <v>22425.667180629862</v>
      </c>
      <c r="I61" s="130">
        <f t="shared" si="5"/>
        <v>22425.667180629862</v>
      </c>
    </row>
    <row r="62" spans="1:9" ht="12.75">
      <c r="A62" s="508" t="s">
        <v>9</v>
      </c>
      <c r="B62" s="509"/>
      <c r="C62" s="509"/>
      <c r="D62" s="422">
        <f aca="true" t="shared" si="6" ref="D62:I62">SUM(D59:D61)</f>
        <v>42912.88</v>
      </c>
      <c r="E62" s="422">
        <f t="shared" si="6"/>
        <v>185056.05999999997</v>
      </c>
      <c r="F62" s="422">
        <f t="shared" si="6"/>
        <v>227968.93999999997</v>
      </c>
      <c r="G62" s="422">
        <f t="shared" si="6"/>
        <v>36212.92782799999</v>
      </c>
      <c r="H62" s="422">
        <f t="shared" si="6"/>
        <v>158242.1052061054</v>
      </c>
      <c r="I62" s="422">
        <f t="shared" si="6"/>
        <v>194455.03303410544</v>
      </c>
    </row>
    <row r="63" spans="1:9" s="47" customFormat="1" ht="12.75">
      <c r="A63" s="153"/>
      <c r="B63" s="153"/>
      <c r="C63" s="153"/>
      <c r="D63" s="155"/>
      <c r="E63" s="155"/>
      <c r="F63" s="155"/>
      <c r="G63" s="155"/>
      <c r="H63" s="155"/>
      <c r="I63" s="155"/>
    </row>
    <row r="64" spans="1:9" s="47" customFormat="1" ht="12.75">
      <c r="A64" s="153"/>
      <c r="B64" s="153"/>
      <c r="C64" s="153"/>
      <c r="D64" s="155"/>
      <c r="E64" s="155"/>
      <c r="F64" s="155"/>
      <c r="G64" s="155"/>
      <c r="H64" s="155"/>
      <c r="I64" s="155"/>
    </row>
    <row r="65" spans="1:9" s="47" customFormat="1" ht="12.75">
      <c r="A65" s="483" t="s">
        <v>22</v>
      </c>
      <c r="B65" s="483"/>
      <c r="C65" s="483"/>
      <c r="D65" s="171"/>
      <c r="E65" s="171"/>
      <c r="F65" s="171"/>
      <c r="G65" s="171"/>
      <c r="H65" s="171"/>
      <c r="I65" s="171"/>
    </row>
    <row r="66" spans="1:9" s="47" customFormat="1" ht="12.75">
      <c r="A66" s="483" t="s">
        <v>23</v>
      </c>
      <c r="B66" s="483"/>
      <c r="C66" s="7"/>
      <c r="D66" s="171"/>
      <c r="E66" s="171"/>
      <c r="F66" s="171"/>
      <c r="G66" s="171"/>
      <c r="H66" s="171"/>
      <c r="I66" s="171"/>
    </row>
    <row r="67" spans="1:9" s="47" customFormat="1" ht="12.75">
      <c r="A67" s="153"/>
      <c r="B67" s="153"/>
      <c r="C67" s="153"/>
      <c r="D67" s="155"/>
      <c r="E67" s="155"/>
      <c r="F67" s="155"/>
      <c r="G67" s="155"/>
      <c r="H67" s="155"/>
      <c r="I67" s="155"/>
    </row>
    <row r="68" spans="1:9" s="47" customFormat="1" ht="12.75">
      <c r="A68" s="574" t="s">
        <v>389</v>
      </c>
      <c r="B68" s="574"/>
      <c r="C68" s="574"/>
      <c r="D68" s="574"/>
      <c r="E68" s="574"/>
      <c r="F68" s="574"/>
      <c r="G68" s="574"/>
      <c r="H68" s="574"/>
      <c r="I68" s="574"/>
    </row>
    <row r="69" spans="1:9" s="47" customFormat="1" ht="12.75">
      <c r="A69" s="574" t="s">
        <v>510</v>
      </c>
      <c r="B69" s="574"/>
      <c r="C69" s="574"/>
      <c r="D69" s="574"/>
      <c r="E69" s="574"/>
      <c r="F69" s="574"/>
      <c r="G69" s="574"/>
      <c r="H69" s="574"/>
      <c r="I69" s="574"/>
    </row>
    <row r="70" spans="1:9" s="47" customFormat="1" ht="12.75">
      <c r="A70"/>
      <c r="B70"/>
      <c r="C70"/>
      <c r="D70"/>
      <c r="E70"/>
      <c r="F70"/>
      <c r="G70"/>
      <c r="H70"/>
      <c r="I70"/>
    </row>
    <row r="71" spans="1:9" s="47" customFormat="1" ht="12.75">
      <c r="A71"/>
      <c r="B71"/>
      <c r="C71"/>
      <c r="D71"/>
      <c r="E71"/>
      <c r="F71"/>
      <c r="G71"/>
      <c r="H71"/>
      <c r="I71" s="28" t="s">
        <v>390</v>
      </c>
    </row>
    <row r="72" spans="1:9" s="47" customFormat="1" ht="12.75">
      <c r="A72" s="570" t="s">
        <v>388</v>
      </c>
      <c r="B72" s="571"/>
      <c r="C72" s="485" t="s">
        <v>1</v>
      </c>
      <c r="D72" s="546" t="s">
        <v>57</v>
      </c>
      <c r="E72" s="546"/>
      <c r="F72" s="546"/>
      <c r="G72" s="546" t="s">
        <v>58</v>
      </c>
      <c r="H72" s="546"/>
      <c r="I72" s="546"/>
    </row>
    <row r="73" spans="1:9" s="47" customFormat="1" ht="12.75">
      <c r="A73" s="572"/>
      <c r="B73" s="573"/>
      <c r="C73" s="487"/>
      <c r="D73" s="421" t="s">
        <v>2</v>
      </c>
      <c r="E73" s="421" t="s">
        <v>3</v>
      </c>
      <c r="F73" s="421" t="s">
        <v>4</v>
      </c>
      <c r="G73" s="421" t="s">
        <v>5</v>
      </c>
      <c r="H73" s="421" t="s">
        <v>3</v>
      </c>
      <c r="I73" s="421" t="s">
        <v>4</v>
      </c>
    </row>
    <row r="74" spans="1:9" s="47" customFormat="1" ht="12.75">
      <c r="A74" s="562" t="s">
        <v>308</v>
      </c>
      <c r="B74" s="563"/>
      <c r="C74" s="4" t="s">
        <v>6</v>
      </c>
      <c r="D74" s="41">
        <f aca="true" t="shared" si="7" ref="D74:E76">D7+D20+D49</f>
        <v>26425</v>
      </c>
      <c r="E74" s="41">
        <f t="shared" si="7"/>
        <v>62020</v>
      </c>
      <c r="F74" s="41">
        <f>D74+E74</f>
        <v>88445</v>
      </c>
      <c r="G74" s="41">
        <f aca="true" t="shared" si="8" ref="G74:H76">G7+G20+G49</f>
        <v>22340</v>
      </c>
      <c r="H74" s="41">
        <f t="shared" si="8"/>
        <v>54510</v>
      </c>
      <c r="I74" s="41">
        <f>G74+H74</f>
        <v>76850</v>
      </c>
    </row>
    <row r="75" spans="1:9" s="47" customFormat="1" ht="12.75">
      <c r="A75" s="564"/>
      <c r="B75" s="565"/>
      <c r="C75" s="4" t="s">
        <v>7</v>
      </c>
      <c r="D75" s="41">
        <f t="shared" si="7"/>
        <v>928</v>
      </c>
      <c r="E75" s="41">
        <f t="shared" si="7"/>
        <v>293</v>
      </c>
      <c r="F75" s="41">
        <f>D75+E75</f>
        <v>1221</v>
      </c>
      <c r="G75" s="41">
        <f t="shared" si="8"/>
        <v>784</v>
      </c>
      <c r="H75" s="41">
        <f t="shared" si="8"/>
        <v>260</v>
      </c>
      <c r="I75" s="41">
        <f>G75+H75</f>
        <v>1044</v>
      </c>
    </row>
    <row r="76" spans="1:9" s="47" customFormat="1" ht="12.75">
      <c r="A76" s="566"/>
      <c r="B76" s="567"/>
      <c r="C76" s="4" t="s">
        <v>8</v>
      </c>
      <c r="D76" s="41">
        <f t="shared" si="7"/>
        <v>0</v>
      </c>
      <c r="E76" s="41">
        <f t="shared" si="7"/>
        <v>2169</v>
      </c>
      <c r="F76" s="41">
        <f>D76+E76</f>
        <v>2169</v>
      </c>
      <c r="G76" s="41">
        <f t="shared" si="8"/>
        <v>0</v>
      </c>
      <c r="H76" s="41">
        <f t="shared" si="8"/>
        <v>1929</v>
      </c>
      <c r="I76" s="41">
        <f>G76+H76</f>
        <v>1929</v>
      </c>
    </row>
    <row r="77" spans="1:9" s="47" customFormat="1" ht="12.75">
      <c r="A77" s="553" t="s">
        <v>288</v>
      </c>
      <c r="B77" s="568"/>
      <c r="C77" s="569"/>
      <c r="D77" s="59">
        <f aca="true" t="shared" si="9" ref="D77:I77">SUM(D74:D76)</f>
        <v>27353</v>
      </c>
      <c r="E77" s="59">
        <f t="shared" si="9"/>
        <v>64482</v>
      </c>
      <c r="F77" s="59">
        <f t="shared" si="9"/>
        <v>91835</v>
      </c>
      <c r="G77" s="59">
        <f t="shared" si="9"/>
        <v>23124</v>
      </c>
      <c r="H77" s="59">
        <f t="shared" si="9"/>
        <v>56699</v>
      </c>
      <c r="I77" s="59">
        <f t="shared" si="9"/>
        <v>79823</v>
      </c>
    </row>
    <row r="78" spans="1:9" s="47" customFormat="1" ht="12.75">
      <c r="A78" s="562" t="s">
        <v>309</v>
      </c>
      <c r="B78" s="563"/>
      <c r="C78" s="4" t="s">
        <v>6</v>
      </c>
      <c r="D78" s="41">
        <f aca="true" t="shared" si="10" ref="D78:E80">D10+D14</f>
        <v>2881</v>
      </c>
      <c r="E78" s="41">
        <f t="shared" si="10"/>
        <v>29170</v>
      </c>
      <c r="F78" s="41">
        <f>D78+E78</f>
        <v>32051</v>
      </c>
      <c r="G78" s="41">
        <f aca="true" t="shared" si="11" ref="G78:H80">G10+G14</f>
        <v>2432</v>
      </c>
      <c r="H78" s="41">
        <f t="shared" si="11"/>
        <v>25546</v>
      </c>
      <c r="I78" s="41">
        <f>G78+H78</f>
        <v>27978</v>
      </c>
    </row>
    <row r="79" spans="1:9" s="47" customFormat="1" ht="12.75">
      <c r="A79" s="564"/>
      <c r="B79" s="565"/>
      <c r="C79" s="4" t="s">
        <v>7</v>
      </c>
      <c r="D79" s="41">
        <f t="shared" si="10"/>
        <v>863</v>
      </c>
      <c r="E79" s="41">
        <f t="shared" si="10"/>
        <v>154</v>
      </c>
      <c r="F79" s="41">
        <f>D79+E79</f>
        <v>1017</v>
      </c>
      <c r="G79" s="41">
        <f t="shared" si="11"/>
        <v>727</v>
      </c>
      <c r="H79" s="41">
        <f t="shared" si="11"/>
        <v>137</v>
      </c>
      <c r="I79" s="41">
        <f>G79+H79</f>
        <v>864</v>
      </c>
    </row>
    <row r="80" spans="1:9" s="47" customFormat="1" ht="12.75">
      <c r="A80" s="566"/>
      <c r="B80" s="567"/>
      <c r="C80" s="4" t="s">
        <v>8</v>
      </c>
      <c r="D80" s="41">
        <f t="shared" si="10"/>
        <v>0</v>
      </c>
      <c r="E80" s="41">
        <f t="shared" si="10"/>
        <v>3417</v>
      </c>
      <c r="F80" s="41">
        <f>D80+E80</f>
        <v>3417</v>
      </c>
      <c r="G80" s="41">
        <f t="shared" si="11"/>
        <v>0</v>
      </c>
      <c r="H80" s="41">
        <f t="shared" si="11"/>
        <v>2919</v>
      </c>
      <c r="I80" s="41">
        <f>G80+H80</f>
        <v>2919</v>
      </c>
    </row>
    <row r="81" spans="1:9" s="47" customFormat="1" ht="12.75">
      <c r="A81" s="553" t="s">
        <v>288</v>
      </c>
      <c r="B81" s="568"/>
      <c r="C81" s="569"/>
      <c r="D81" s="59">
        <f aca="true" t="shared" si="12" ref="D81:I81">SUM(D78:D80)</f>
        <v>3744</v>
      </c>
      <c r="E81" s="59">
        <f t="shared" si="12"/>
        <v>32741</v>
      </c>
      <c r="F81" s="59">
        <f t="shared" si="12"/>
        <v>36485</v>
      </c>
      <c r="G81" s="59">
        <f t="shared" si="12"/>
        <v>3159</v>
      </c>
      <c r="H81" s="59">
        <f t="shared" si="12"/>
        <v>28602</v>
      </c>
      <c r="I81" s="59">
        <f t="shared" si="12"/>
        <v>31761</v>
      </c>
    </row>
    <row r="82" spans="1:9" s="47" customFormat="1" ht="12.75">
      <c r="A82" s="547" t="s">
        <v>166</v>
      </c>
      <c r="B82" s="548"/>
      <c r="C82" s="4" t="s">
        <v>6</v>
      </c>
      <c r="D82" s="75">
        <f aca="true" t="shared" si="13" ref="D82:E84">D17</f>
        <v>4600</v>
      </c>
      <c r="E82" s="75">
        <f t="shared" si="13"/>
        <v>6051</v>
      </c>
      <c r="F82" s="41">
        <f>D82+E82</f>
        <v>10651</v>
      </c>
      <c r="G82" s="75">
        <f aca="true" t="shared" si="14" ref="G82:H84">G17</f>
        <v>3878</v>
      </c>
      <c r="H82" s="75">
        <f t="shared" si="14"/>
        <v>5155</v>
      </c>
      <c r="I82" s="41">
        <f>G82+H82</f>
        <v>9033</v>
      </c>
    </row>
    <row r="83" spans="1:9" s="47" customFormat="1" ht="12.75">
      <c r="A83" s="549"/>
      <c r="B83" s="550"/>
      <c r="C83" s="4" t="s">
        <v>7</v>
      </c>
      <c r="D83" s="75">
        <f t="shared" si="13"/>
        <v>335</v>
      </c>
      <c r="E83" s="75">
        <f t="shared" si="13"/>
        <v>0</v>
      </c>
      <c r="F83" s="41">
        <f>D83+E83</f>
        <v>335</v>
      </c>
      <c r="G83" s="75">
        <f t="shared" si="14"/>
        <v>281</v>
      </c>
      <c r="H83" s="75">
        <f t="shared" si="14"/>
        <v>0</v>
      </c>
      <c r="I83" s="41">
        <f>G83+H83</f>
        <v>281</v>
      </c>
    </row>
    <row r="84" spans="1:9" s="47" customFormat="1" ht="12.75">
      <c r="A84" s="551"/>
      <c r="B84" s="552"/>
      <c r="C84" s="4" t="s">
        <v>8</v>
      </c>
      <c r="D84" s="75">
        <f t="shared" si="13"/>
        <v>0</v>
      </c>
      <c r="E84" s="75">
        <f t="shared" si="13"/>
        <v>1525</v>
      </c>
      <c r="F84" s="41">
        <f>D84+E84</f>
        <v>1525</v>
      </c>
      <c r="G84" s="75">
        <f t="shared" si="14"/>
        <v>0</v>
      </c>
      <c r="H84" s="75">
        <f t="shared" si="14"/>
        <v>1289</v>
      </c>
      <c r="I84" s="41">
        <f>G84+H84</f>
        <v>1289</v>
      </c>
    </row>
    <row r="85" spans="1:9" s="47" customFormat="1" ht="12.75">
      <c r="A85" s="553" t="s">
        <v>288</v>
      </c>
      <c r="B85" s="568"/>
      <c r="C85" s="569"/>
      <c r="D85" s="59">
        <f aca="true" t="shared" si="15" ref="D85:I85">SUM(D82:D84)</f>
        <v>4935</v>
      </c>
      <c r="E85" s="59">
        <f t="shared" si="15"/>
        <v>7576</v>
      </c>
      <c r="F85" s="59">
        <f t="shared" si="15"/>
        <v>12511</v>
      </c>
      <c r="G85" s="59">
        <f t="shared" si="15"/>
        <v>4159</v>
      </c>
      <c r="H85" s="59">
        <f t="shared" si="15"/>
        <v>6444</v>
      </c>
      <c r="I85" s="59">
        <f t="shared" si="15"/>
        <v>10603</v>
      </c>
    </row>
    <row r="86" spans="1:9" s="47" customFormat="1" ht="12.75">
      <c r="A86" s="547" t="s">
        <v>310</v>
      </c>
      <c r="B86" s="548"/>
      <c r="C86" s="4" t="s">
        <v>6</v>
      </c>
      <c r="D86" s="41">
        <f aca="true" t="shared" si="16" ref="D86:E88">D23</f>
        <v>6308</v>
      </c>
      <c r="E86" s="41">
        <f t="shared" si="16"/>
        <v>10230</v>
      </c>
      <c r="F86" s="41">
        <f>D86+E86</f>
        <v>16538</v>
      </c>
      <c r="G86" s="41">
        <f aca="true" t="shared" si="17" ref="G86:H88">G23</f>
        <v>5299</v>
      </c>
      <c r="H86" s="41">
        <f t="shared" si="17"/>
        <v>8692</v>
      </c>
      <c r="I86" s="41">
        <f>G86+H86</f>
        <v>13991</v>
      </c>
    </row>
    <row r="87" spans="1:9" s="47" customFormat="1" ht="12.75">
      <c r="A87" s="549"/>
      <c r="B87" s="550"/>
      <c r="C87" s="4" t="s">
        <v>7</v>
      </c>
      <c r="D87" s="41">
        <f t="shared" si="16"/>
        <v>15</v>
      </c>
      <c r="E87" s="41">
        <f t="shared" si="16"/>
        <v>0</v>
      </c>
      <c r="F87" s="41">
        <f>D87+E87</f>
        <v>15</v>
      </c>
      <c r="G87" s="41">
        <f t="shared" si="17"/>
        <v>13</v>
      </c>
      <c r="H87" s="41">
        <f t="shared" si="17"/>
        <v>0</v>
      </c>
      <c r="I87" s="41">
        <f>G87+H87</f>
        <v>13</v>
      </c>
    </row>
    <row r="88" spans="1:9" s="47" customFormat="1" ht="12.75">
      <c r="A88" s="551"/>
      <c r="B88" s="552"/>
      <c r="C88" s="4" t="s">
        <v>8</v>
      </c>
      <c r="D88" s="41">
        <f t="shared" si="16"/>
        <v>0</v>
      </c>
      <c r="E88" s="41">
        <f t="shared" si="16"/>
        <v>3671</v>
      </c>
      <c r="F88" s="41">
        <f>D88+E88</f>
        <v>3671</v>
      </c>
      <c r="G88" s="41">
        <f t="shared" si="17"/>
        <v>0</v>
      </c>
      <c r="H88" s="41">
        <f t="shared" si="17"/>
        <v>3167</v>
      </c>
      <c r="I88" s="41">
        <f>G88+H88</f>
        <v>3167</v>
      </c>
    </row>
    <row r="89" spans="1:9" s="47" customFormat="1" ht="12.75">
      <c r="A89" s="553" t="s">
        <v>288</v>
      </c>
      <c r="B89" s="554"/>
      <c r="C89" s="555"/>
      <c r="D89" s="59">
        <f aca="true" t="shared" si="18" ref="D89:I89">SUM(D86:D88)</f>
        <v>6323</v>
      </c>
      <c r="E89" s="59">
        <f t="shared" si="18"/>
        <v>13901</v>
      </c>
      <c r="F89" s="59">
        <f t="shared" si="18"/>
        <v>20224</v>
      </c>
      <c r="G89" s="59">
        <f t="shared" si="18"/>
        <v>5312</v>
      </c>
      <c r="H89" s="59">
        <f t="shared" si="18"/>
        <v>11859</v>
      </c>
      <c r="I89" s="59">
        <f t="shared" si="18"/>
        <v>17171</v>
      </c>
    </row>
    <row r="90" spans="1:9" s="47" customFormat="1" ht="12.75">
      <c r="A90" s="562" t="s">
        <v>311</v>
      </c>
      <c r="B90" s="563"/>
      <c r="C90" s="4" t="s">
        <v>6</v>
      </c>
      <c r="D90" s="41">
        <f aca="true" t="shared" si="19" ref="D90:E92">D26</f>
        <v>15</v>
      </c>
      <c r="E90" s="41">
        <f t="shared" si="19"/>
        <v>0</v>
      </c>
      <c r="F90" s="41">
        <f>D90+E90</f>
        <v>15</v>
      </c>
      <c r="G90" s="41">
        <f aca="true" t="shared" si="20" ref="G90:H92">G26</f>
        <v>12</v>
      </c>
      <c r="H90" s="41">
        <f t="shared" si="20"/>
        <v>0</v>
      </c>
      <c r="I90" s="41">
        <f>G90+H90</f>
        <v>12</v>
      </c>
    </row>
    <row r="91" spans="1:9" s="47" customFormat="1" ht="12.75">
      <c r="A91" s="564"/>
      <c r="B91" s="565"/>
      <c r="C91" s="4" t="s">
        <v>7</v>
      </c>
      <c r="D91" s="41">
        <f t="shared" si="19"/>
        <v>0</v>
      </c>
      <c r="E91" s="41">
        <f t="shared" si="19"/>
        <v>0</v>
      </c>
      <c r="F91" s="41">
        <f>D91+E91</f>
        <v>0</v>
      </c>
      <c r="G91" s="41">
        <f t="shared" si="20"/>
        <v>0</v>
      </c>
      <c r="H91" s="41">
        <f t="shared" si="20"/>
        <v>0</v>
      </c>
      <c r="I91" s="41">
        <f>G91+H91</f>
        <v>0</v>
      </c>
    </row>
    <row r="92" spans="1:9" s="47" customFormat="1" ht="12.75">
      <c r="A92" s="566"/>
      <c r="B92" s="567"/>
      <c r="C92" s="4" t="s">
        <v>8</v>
      </c>
      <c r="D92" s="41">
        <f t="shared" si="19"/>
        <v>0</v>
      </c>
      <c r="E92" s="41">
        <f t="shared" si="19"/>
        <v>675</v>
      </c>
      <c r="F92" s="41">
        <f>D92+E92</f>
        <v>675</v>
      </c>
      <c r="G92" s="41">
        <f t="shared" si="20"/>
        <v>0</v>
      </c>
      <c r="H92" s="41">
        <f t="shared" si="20"/>
        <v>568</v>
      </c>
      <c r="I92" s="41">
        <f>G92+H92</f>
        <v>568</v>
      </c>
    </row>
    <row r="93" spans="1:9" s="47" customFormat="1" ht="12.75">
      <c r="A93" s="553" t="s">
        <v>288</v>
      </c>
      <c r="B93" s="554"/>
      <c r="C93" s="555"/>
      <c r="D93" s="59">
        <f aca="true" t="shared" si="21" ref="D93:I93">SUM(D90:D92)</f>
        <v>15</v>
      </c>
      <c r="E93" s="59">
        <f t="shared" si="21"/>
        <v>675</v>
      </c>
      <c r="F93" s="59">
        <f t="shared" si="21"/>
        <v>690</v>
      </c>
      <c r="G93" s="59">
        <f t="shared" si="21"/>
        <v>12</v>
      </c>
      <c r="H93" s="59">
        <f t="shared" si="21"/>
        <v>568</v>
      </c>
      <c r="I93" s="59">
        <f t="shared" si="21"/>
        <v>580</v>
      </c>
    </row>
    <row r="94" spans="1:9" s="47" customFormat="1" ht="12.75">
      <c r="A94" s="562" t="s">
        <v>167</v>
      </c>
      <c r="B94" s="563"/>
      <c r="C94" s="4" t="s">
        <v>6</v>
      </c>
      <c r="D94" s="41">
        <f aca="true" t="shared" si="22" ref="D94:E96">D29</f>
        <v>0</v>
      </c>
      <c r="E94" s="41">
        <f t="shared" si="22"/>
        <v>799</v>
      </c>
      <c r="F94" s="41">
        <f>D94+E94</f>
        <v>799</v>
      </c>
      <c r="G94" s="41">
        <f aca="true" t="shared" si="23" ref="G94:H96">G29</f>
        <v>0</v>
      </c>
      <c r="H94" s="41">
        <f t="shared" si="23"/>
        <v>677</v>
      </c>
      <c r="I94" s="41">
        <f>G94+H94</f>
        <v>677</v>
      </c>
    </row>
    <row r="95" spans="1:9" s="47" customFormat="1" ht="12.75">
      <c r="A95" s="564"/>
      <c r="B95" s="565"/>
      <c r="C95" s="4" t="s">
        <v>7</v>
      </c>
      <c r="D95" s="41">
        <f t="shared" si="22"/>
        <v>15</v>
      </c>
      <c r="E95" s="41">
        <f t="shared" si="22"/>
        <v>0</v>
      </c>
      <c r="F95" s="41">
        <f>D95+E95</f>
        <v>15</v>
      </c>
      <c r="G95" s="41">
        <f t="shared" si="23"/>
        <v>12</v>
      </c>
      <c r="H95" s="41">
        <f t="shared" si="23"/>
        <v>0</v>
      </c>
      <c r="I95" s="41">
        <f>G95+H95</f>
        <v>12</v>
      </c>
    </row>
    <row r="96" spans="1:9" s="47" customFormat="1" ht="12.75">
      <c r="A96" s="566"/>
      <c r="B96" s="567"/>
      <c r="C96" s="4" t="s">
        <v>8</v>
      </c>
      <c r="D96" s="41">
        <f t="shared" si="22"/>
        <v>0</v>
      </c>
      <c r="E96" s="41">
        <f t="shared" si="22"/>
        <v>2748</v>
      </c>
      <c r="F96" s="41">
        <f>D96+E96</f>
        <v>2748</v>
      </c>
      <c r="G96" s="41">
        <f t="shared" si="23"/>
        <v>0</v>
      </c>
      <c r="H96" s="41">
        <f t="shared" si="23"/>
        <v>2319</v>
      </c>
      <c r="I96" s="41">
        <f>G96+H96</f>
        <v>2319</v>
      </c>
    </row>
    <row r="97" spans="1:9" s="47" customFormat="1" ht="12.75">
      <c r="A97" s="553" t="s">
        <v>288</v>
      </c>
      <c r="B97" s="554"/>
      <c r="C97" s="555"/>
      <c r="D97" s="59">
        <f aca="true" t="shared" si="24" ref="D97:I97">SUM(D94:D96)</f>
        <v>15</v>
      </c>
      <c r="E97" s="59">
        <f t="shared" si="24"/>
        <v>3547</v>
      </c>
      <c r="F97" s="59">
        <f t="shared" si="24"/>
        <v>3562</v>
      </c>
      <c r="G97" s="59">
        <f t="shared" si="24"/>
        <v>12</v>
      </c>
      <c r="H97" s="59">
        <f t="shared" si="24"/>
        <v>2996</v>
      </c>
      <c r="I97" s="59">
        <f t="shared" si="24"/>
        <v>3008</v>
      </c>
    </row>
    <row r="98" spans="1:9" s="47" customFormat="1" ht="12.75">
      <c r="A98" s="556" t="s">
        <v>312</v>
      </c>
      <c r="B98" s="557"/>
      <c r="C98" s="4" t="s">
        <v>6</v>
      </c>
      <c r="D98" s="41">
        <f aca="true" t="shared" si="25" ref="D98:E100">D32+D55</f>
        <v>42</v>
      </c>
      <c r="E98" s="41">
        <f t="shared" si="25"/>
        <v>9014</v>
      </c>
      <c r="F98" s="41">
        <f>D98+E98</f>
        <v>9056</v>
      </c>
      <c r="G98" s="41">
        <f aca="true" t="shared" si="26" ref="G98:H100">G32+G55</f>
        <v>35</v>
      </c>
      <c r="H98" s="41">
        <f t="shared" si="26"/>
        <v>7494</v>
      </c>
      <c r="I98" s="41">
        <f>G98+H98</f>
        <v>7529</v>
      </c>
    </row>
    <row r="99" spans="1:9" s="47" customFormat="1" ht="12.75">
      <c r="A99" s="558"/>
      <c r="B99" s="559"/>
      <c r="C99" s="4" t="s">
        <v>7</v>
      </c>
      <c r="D99" s="41">
        <f t="shared" si="25"/>
        <v>0</v>
      </c>
      <c r="E99" s="41">
        <f t="shared" si="25"/>
        <v>0</v>
      </c>
      <c r="F99" s="41">
        <f>D99+E99</f>
        <v>0</v>
      </c>
      <c r="G99" s="41">
        <f t="shared" si="26"/>
        <v>0</v>
      </c>
      <c r="H99" s="41">
        <f t="shared" si="26"/>
        <v>0</v>
      </c>
      <c r="I99" s="41">
        <f>G99+H99</f>
        <v>0</v>
      </c>
    </row>
    <row r="100" spans="1:9" s="47" customFormat="1" ht="12.75">
      <c r="A100" s="560"/>
      <c r="B100" s="561"/>
      <c r="C100" s="4" t="s">
        <v>8</v>
      </c>
      <c r="D100" s="41">
        <f t="shared" si="25"/>
        <v>0</v>
      </c>
      <c r="E100" s="41">
        <f t="shared" si="25"/>
        <v>732</v>
      </c>
      <c r="F100" s="41">
        <f>D100+E100</f>
        <v>732</v>
      </c>
      <c r="G100" s="41">
        <f t="shared" si="26"/>
        <v>0</v>
      </c>
      <c r="H100" s="41">
        <f t="shared" si="26"/>
        <v>617</v>
      </c>
      <c r="I100" s="41">
        <f>G100+H100</f>
        <v>617</v>
      </c>
    </row>
    <row r="101" spans="1:9" s="47" customFormat="1" ht="12.75">
      <c r="A101" s="553" t="s">
        <v>288</v>
      </c>
      <c r="B101" s="554"/>
      <c r="C101" s="555"/>
      <c r="D101" s="59">
        <f aca="true" t="shared" si="27" ref="D101:I101">SUM(D98:D100)</f>
        <v>42</v>
      </c>
      <c r="E101" s="59">
        <f t="shared" si="27"/>
        <v>9746</v>
      </c>
      <c r="F101" s="59">
        <f t="shared" si="27"/>
        <v>9788</v>
      </c>
      <c r="G101" s="59">
        <f t="shared" si="27"/>
        <v>35</v>
      </c>
      <c r="H101" s="59">
        <f t="shared" si="27"/>
        <v>8111</v>
      </c>
      <c r="I101" s="59">
        <f t="shared" si="27"/>
        <v>8146</v>
      </c>
    </row>
    <row r="102" spans="1:9" s="47" customFormat="1" ht="12.75">
      <c r="A102" s="556" t="s">
        <v>169</v>
      </c>
      <c r="B102" s="557"/>
      <c r="C102" s="168" t="s">
        <v>6</v>
      </c>
      <c r="D102" s="169">
        <f aca="true" t="shared" si="28" ref="D102:E104">D36</f>
        <v>84.35</v>
      </c>
      <c r="E102" s="169">
        <f t="shared" si="28"/>
        <v>13963.64</v>
      </c>
      <c r="F102" s="75">
        <f>D102+E102</f>
        <v>14047.99</v>
      </c>
      <c r="G102" s="169">
        <f aca="true" t="shared" si="29" ref="G102:H104">G36</f>
        <v>69.428485</v>
      </c>
      <c r="H102" s="169">
        <f t="shared" si="29"/>
        <v>11466.945667431122</v>
      </c>
      <c r="I102" s="75">
        <f>G102+H102</f>
        <v>11536.374152431123</v>
      </c>
    </row>
    <row r="103" spans="1:9" s="47" customFormat="1" ht="12.75">
      <c r="A103" s="558"/>
      <c r="B103" s="559"/>
      <c r="C103" s="168" t="s">
        <v>7</v>
      </c>
      <c r="D103" s="44">
        <f t="shared" si="28"/>
        <v>240</v>
      </c>
      <c r="E103" s="44">
        <f t="shared" si="28"/>
        <v>168.05</v>
      </c>
      <c r="F103" s="75">
        <f>D103+E103</f>
        <v>408.05</v>
      </c>
      <c r="G103" s="44">
        <f t="shared" si="29"/>
        <v>197.54399999999998</v>
      </c>
      <c r="H103" s="44">
        <f t="shared" si="29"/>
        <v>138.00271414987782</v>
      </c>
      <c r="I103" s="75">
        <f>G103+H103</f>
        <v>335.5467141498778</v>
      </c>
    </row>
    <row r="104" spans="1:9" s="47" customFormat="1" ht="12.75">
      <c r="A104" s="560"/>
      <c r="B104" s="561"/>
      <c r="C104" s="168" t="s">
        <v>8</v>
      </c>
      <c r="D104" s="44">
        <f t="shared" si="28"/>
        <v>0</v>
      </c>
      <c r="E104" s="44">
        <f t="shared" si="28"/>
        <v>53</v>
      </c>
      <c r="F104" s="75">
        <f>D104+E104</f>
        <v>53</v>
      </c>
      <c r="G104" s="44">
        <f t="shared" si="29"/>
        <v>0</v>
      </c>
      <c r="H104" s="44">
        <f t="shared" si="29"/>
        <v>43.52361707791446</v>
      </c>
      <c r="I104" s="75">
        <f>G104+H104</f>
        <v>43.52361707791446</v>
      </c>
    </row>
    <row r="105" spans="1:9" s="47" customFormat="1" ht="12.75">
      <c r="A105" s="553" t="s">
        <v>288</v>
      </c>
      <c r="B105" s="554"/>
      <c r="C105" s="555"/>
      <c r="D105" s="59">
        <f aca="true" t="shared" si="30" ref="D105:I105">SUM(D102:D104)</f>
        <v>324.35</v>
      </c>
      <c r="E105" s="59">
        <f t="shared" si="30"/>
        <v>14184.689999999999</v>
      </c>
      <c r="F105" s="59">
        <f t="shared" si="30"/>
        <v>14509.039999999999</v>
      </c>
      <c r="G105" s="59">
        <f t="shared" si="30"/>
        <v>266.972485</v>
      </c>
      <c r="H105" s="59">
        <f t="shared" si="30"/>
        <v>11648.471998658915</v>
      </c>
      <c r="I105" s="59">
        <f t="shared" si="30"/>
        <v>11915.444483658915</v>
      </c>
    </row>
    <row r="106" spans="1:9" s="47" customFormat="1" ht="12.75">
      <c r="A106" s="547" t="s">
        <v>170</v>
      </c>
      <c r="B106" s="548"/>
      <c r="C106" s="4" t="s">
        <v>6</v>
      </c>
      <c r="D106" s="44">
        <f aca="true" t="shared" si="31" ref="D106:E108">D39</f>
        <v>24</v>
      </c>
      <c r="E106" s="44">
        <f t="shared" si="31"/>
        <v>18154.629999999997</v>
      </c>
      <c r="F106" s="41">
        <f>D106+E106</f>
        <v>18178.629999999997</v>
      </c>
      <c r="G106" s="44">
        <f aca="true" t="shared" si="32" ref="G106:H108">G39</f>
        <v>19.7544</v>
      </c>
      <c r="H106" s="44">
        <f t="shared" si="32"/>
        <v>14908.58800587204</v>
      </c>
      <c r="I106" s="41">
        <f>G106+H106</f>
        <v>14928.34240587204</v>
      </c>
    </row>
    <row r="107" spans="1:9" s="47" customFormat="1" ht="12.75">
      <c r="A107" s="549"/>
      <c r="B107" s="550"/>
      <c r="C107" s="4" t="s">
        <v>7</v>
      </c>
      <c r="D107" s="44">
        <f t="shared" si="31"/>
        <v>18</v>
      </c>
      <c r="E107" s="44">
        <f t="shared" si="31"/>
        <v>8</v>
      </c>
      <c r="F107" s="41">
        <f>D107+E107</f>
        <v>26</v>
      </c>
      <c r="G107" s="44">
        <f t="shared" si="32"/>
        <v>14.8158</v>
      </c>
      <c r="H107" s="44">
        <f t="shared" si="32"/>
        <v>6.569602577798409</v>
      </c>
      <c r="I107" s="41">
        <f>G107+H107</f>
        <v>21.38540257779841</v>
      </c>
    </row>
    <row r="108" spans="1:9" s="47" customFormat="1" ht="12.75">
      <c r="A108" s="551"/>
      <c r="B108" s="552"/>
      <c r="C108" s="4" t="s">
        <v>8</v>
      </c>
      <c r="D108" s="44">
        <f t="shared" si="31"/>
        <v>0</v>
      </c>
      <c r="E108" s="44">
        <f t="shared" si="31"/>
        <v>2839.11</v>
      </c>
      <c r="F108" s="41">
        <f>D108+E108</f>
        <v>2839.11</v>
      </c>
      <c r="G108" s="44">
        <f t="shared" si="32"/>
        <v>0</v>
      </c>
      <c r="H108" s="44">
        <f t="shared" si="32"/>
        <v>2331.4780468316553</v>
      </c>
      <c r="I108" s="41">
        <f>G108+H108</f>
        <v>2331.4780468316553</v>
      </c>
    </row>
    <row r="109" spans="1:9" s="47" customFormat="1" ht="12.75">
      <c r="A109" s="553" t="s">
        <v>288</v>
      </c>
      <c r="B109" s="554"/>
      <c r="C109" s="555"/>
      <c r="D109" s="59">
        <f aca="true" t="shared" si="33" ref="D109:I109">SUM(D106:D108)</f>
        <v>42</v>
      </c>
      <c r="E109" s="59">
        <f t="shared" si="33"/>
        <v>21001.739999999998</v>
      </c>
      <c r="F109" s="59">
        <f t="shared" si="33"/>
        <v>21043.739999999998</v>
      </c>
      <c r="G109" s="59">
        <f t="shared" si="33"/>
        <v>34.5702</v>
      </c>
      <c r="H109" s="59">
        <f t="shared" si="33"/>
        <v>17246.635655281494</v>
      </c>
      <c r="I109" s="59">
        <f t="shared" si="33"/>
        <v>17281.205855281492</v>
      </c>
    </row>
    <row r="110" spans="1:9" s="47" customFormat="1" ht="12.75">
      <c r="A110" s="556" t="s">
        <v>314</v>
      </c>
      <c r="B110" s="557"/>
      <c r="C110" s="4" t="s">
        <v>6</v>
      </c>
      <c r="D110" s="41">
        <f aca="true" t="shared" si="34" ref="D110:E112">D42+D52</f>
        <v>15</v>
      </c>
      <c r="E110" s="41">
        <f t="shared" si="34"/>
        <v>8336</v>
      </c>
      <c r="F110" s="41">
        <f>D110+E110</f>
        <v>8351</v>
      </c>
      <c r="G110" s="41">
        <f aca="true" t="shared" si="35" ref="G110:H112">G42+G52</f>
        <v>12.346499999999999</v>
      </c>
      <c r="H110" s="41">
        <f t="shared" si="35"/>
        <v>6817.12003222248</v>
      </c>
      <c r="I110" s="41">
        <f>G110+H110</f>
        <v>6829.46653222248</v>
      </c>
    </row>
    <row r="111" spans="1:9" s="47" customFormat="1" ht="12.75">
      <c r="A111" s="558"/>
      <c r="B111" s="559"/>
      <c r="C111" s="4" t="s">
        <v>7</v>
      </c>
      <c r="D111" s="41">
        <f t="shared" si="34"/>
        <v>104.53</v>
      </c>
      <c r="E111" s="41">
        <f t="shared" si="34"/>
        <v>10</v>
      </c>
      <c r="F111" s="41">
        <f>D111+E111</f>
        <v>114.53</v>
      </c>
      <c r="G111" s="41">
        <f t="shared" si="35"/>
        <v>86.038643</v>
      </c>
      <c r="H111" s="41">
        <f t="shared" si="35"/>
        <v>8.212003222248011</v>
      </c>
      <c r="I111" s="41">
        <f>G111+H111</f>
        <v>94.25064622224801</v>
      </c>
    </row>
    <row r="112" spans="1:9" s="47" customFormat="1" ht="12.75">
      <c r="A112" s="560"/>
      <c r="B112" s="561"/>
      <c r="C112" s="4" t="s">
        <v>8</v>
      </c>
      <c r="D112" s="41">
        <f t="shared" si="34"/>
        <v>0</v>
      </c>
      <c r="E112" s="41">
        <f t="shared" si="34"/>
        <v>5880</v>
      </c>
      <c r="F112" s="41">
        <f>D112+E112</f>
        <v>5880</v>
      </c>
      <c r="G112" s="41">
        <f t="shared" si="35"/>
        <v>0</v>
      </c>
      <c r="H112" s="41">
        <f t="shared" si="35"/>
        <v>4799.077201898508</v>
      </c>
      <c r="I112" s="41">
        <f>G112+H112</f>
        <v>4799.077201898508</v>
      </c>
    </row>
    <row r="113" spans="1:9" s="47" customFormat="1" ht="12.75">
      <c r="A113" s="553" t="s">
        <v>288</v>
      </c>
      <c r="B113" s="554"/>
      <c r="C113" s="555"/>
      <c r="D113" s="59">
        <f aca="true" t="shared" si="36" ref="D113:I113">SUM(D110:D112)</f>
        <v>119.53</v>
      </c>
      <c r="E113" s="59">
        <f t="shared" si="36"/>
        <v>14226</v>
      </c>
      <c r="F113" s="59">
        <f t="shared" si="36"/>
        <v>14345.53</v>
      </c>
      <c r="G113" s="59">
        <f t="shared" si="36"/>
        <v>98.385143</v>
      </c>
      <c r="H113" s="59">
        <f t="shared" si="36"/>
        <v>11624.409237343236</v>
      </c>
      <c r="I113" s="59">
        <f t="shared" si="36"/>
        <v>11722.794380343235</v>
      </c>
    </row>
    <row r="114" spans="1:9" s="47" customFormat="1" ht="12.75">
      <c r="A114" s="547" t="s">
        <v>313</v>
      </c>
      <c r="B114" s="548"/>
      <c r="C114" s="4" t="s">
        <v>6</v>
      </c>
      <c r="D114" s="44">
        <f aca="true" t="shared" si="37" ref="D114:E116">D45</f>
        <v>0</v>
      </c>
      <c r="E114" s="44">
        <f t="shared" si="37"/>
        <v>0</v>
      </c>
      <c r="F114" s="41">
        <f>D114+E114</f>
        <v>0</v>
      </c>
      <c r="G114" s="44">
        <f aca="true" t="shared" si="38" ref="G114:H116">G45</f>
        <v>0</v>
      </c>
      <c r="H114" s="44">
        <f t="shared" si="38"/>
        <v>0</v>
      </c>
      <c r="I114" s="41">
        <f>G114+H114</f>
        <v>0</v>
      </c>
    </row>
    <row r="115" spans="1:9" s="47" customFormat="1" ht="12.75">
      <c r="A115" s="549"/>
      <c r="B115" s="550"/>
      <c r="C115" s="4" t="s">
        <v>7</v>
      </c>
      <c r="D115" s="44">
        <f t="shared" si="37"/>
        <v>0</v>
      </c>
      <c r="E115" s="44">
        <f t="shared" si="37"/>
        <v>0</v>
      </c>
      <c r="F115" s="41">
        <f>D115+E115</f>
        <v>0</v>
      </c>
      <c r="G115" s="44">
        <f t="shared" si="38"/>
        <v>0</v>
      </c>
      <c r="H115" s="44">
        <f t="shared" si="38"/>
        <v>0</v>
      </c>
      <c r="I115" s="41">
        <f>G115+H115</f>
        <v>0</v>
      </c>
    </row>
    <row r="116" spans="1:9" s="47" customFormat="1" ht="12.75">
      <c r="A116" s="551"/>
      <c r="B116" s="552"/>
      <c r="C116" s="4" t="s">
        <v>8</v>
      </c>
      <c r="D116" s="44">
        <f t="shared" si="37"/>
        <v>0</v>
      </c>
      <c r="E116" s="44">
        <f t="shared" si="37"/>
        <v>2975.63</v>
      </c>
      <c r="F116" s="41">
        <f>D116+E116</f>
        <v>2975.63</v>
      </c>
      <c r="G116" s="44">
        <f t="shared" si="38"/>
        <v>0</v>
      </c>
      <c r="H116" s="44">
        <f t="shared" si="38"/>
        <v>2443.588314821785</v>
      </c>
      <c r="I116" s="41">
        <f>G116+H116</f>
        <v>2443.588314821785</v>
      </c>
    </row>
    <row r="117" spans="1:9" s="47" customFormat="1" ht="12.75">
      <c r="A117" s="553" t="s">
        <v>288</v>
      </c>
      <c r="B117" s="554"/>
      <c r="C117" s="555"/>
      <c r="D117" s="59">
        <f aca="true" t="shared" si="39" ref="D117:I117">SUM(D114:D116)</f>
        <v>0</v>
      </c>
      <c r="E117" s="59">
        <f t="shared" si="39"/>
        <v>2975.63</v>
      </c>
      <c r="F117" s="59">
        <f t="shared" si="39"/>
        <v>2975.63</v>
      </c>
      <c r="G117" s="59">
        <f t="shared" si="39"/>
        <v>0</v>
      </c>
      <c r="H117" s="59">
        <f t="shared" si="39"/>
        <v>2443.588314821785</v>
      </c>
      <c r="I117" s="59">
        <f t="shared" si="39"/>
        <v>2443.588314821785</v>
      </c>
    </row>
    <row r="118" spans="1:9" s="47" customFormat="1" ht="12.75">
      <c r="A118" s="537" t="s">
        <v>19</v>
      </c>
      <c r="B118" s="537"/>
      <c r="C118" s="5" t="s">
        <v>6</v>
      </c>
      <c r="D118" s="130">
        <f aca="true" t="shared" si="40" ref="D118:I118">D74+D78+D82+D86+D90+D94+D98+D102+D106+D110+D114</f>
        <v>40394.35</v>
      </c>
      <c r="E118" s="130">
        <f t="shared" si="40"/>
        <v>157738.27000000002</v>
      </c>
      <c r="F118" s="130">
        <f t="shared" si="40"/>
        <v>198132.62</v>
      </c>
      <c r="G118" s="130">
        <f t="shared" si="40"/>
        <v>34097.529384999994</v>
      </c>
      <c r="H118" s="130">
        <f t="shared" si="40"/>
        <v>135266.65370552565</v>
      </c>
      <c r="I118" s="130">
        <f t="shared" si="40"/>
        <v>169364.18309052565</v>
      </c>
    </row>
    <row r="119" spans="1:9" s="47" customFormat="1" ht="12.75">
      <c r="A119" s="537"/>
      <c r="B119" s="537"/>
      <c r="C119" s="5" t="s">
        <v>7</v>
      </c>
      <c r="D119" s="130">
        <f aca="true" t="shared" si="41" ref="D119:I119">D75+D79+D83+D87+D91+D95+D99+D103+D107+D111+D115</f>
        <v>2518.53</v>
      </c>
      <c r="E119" s="130">
        <f t="shared" si="41"/>
        <v>633.05</v>
      </c>
      <c r="F119" s="130">
        <f t="shared" si="41"/>
        <v>3151.5800000000004</v>
      </c>
      <c r="G119" s="130">
        <f t="shared" si="41"/>
        <v>2115.398443</v>
      </c>
      <c r="H119" s="130">
        <f t="shared" si="41"/>
        <v>549.7843199499242</v>
      </c>
      <c r="I119" s="130">
        <f t="shared" si="41"/>
        <v>2665.1827629499244</v>
      </c>
    </row>
    <row r="120" spans="1:9" s="47" customFormat="1" ht="12.75">
      <c r="A120" s="537"/>
      <c r="B120" s="537"/>
      <c r="C120" s="5" t="s">
        <v>8</v>
      </c>
      <c r="D120" s="130">
        <f aca="true" t="shared" si="42" ref="D120:I120">D76+D80+D84+D88+D92+D96+D100+D104+D108+D112+D116</f>
        <v>0</v>
      </c>
      <c r="E120" s="130">
        <f t="shared" si="42"/>
        <v>26684.74</v>
      </c>
      <c r="F120" s="130">
        <f t="shared" si="42"/>
        <v>26684.74</v>
      </c>
      <c r="G120" s="130">
        <f t="shared" si="42"/>
        <v>0</v>
      </c>
      <c r="H120" s="130">
        <f t="shared" si="42"/>
        <v>22425.667180629862</v>
      </c>
      <c r="I120" s="130">
        <f t="shared" si="42"/>
        <v>22425.667180629862</v>
      </c>
    </row>
    <row r="121" spans="1:9" s="47" customFormat="1" ht="12.75">
      <c r="A121" s="508" t="s">
        <v>9</v>
      </c>
      <c r="B121" s="509"/>
      <c r="C121" s="509"/>
      <c r="D121" s="422">
        <f aca="true" t="shared" si="43" ref="D121:I121">SUM(D118:D120)</f>
        <v>42912.88</v>
      </c>
      <c r="E121" s="422">
        <f t="shared" si="43"/>
        <v>185056.06</v>
      </c>
      <c r="F121" s="422">
        <f t="shared" si="43"/>
        <v>227968.93999999997</v>
      </c>
      <c r="G121" s="422">
        <f t="shared" si="43"/>
        <v>36212.92782799999</v>
      </c>
      <c r="H121" s="422">
        <f t="shared" si="43"/>
        <v>158242.10520610542</v>
      </c>
      <c r="I121" s="422">
        <f t="shared" si="43"/>
        <v>194455.03303410544</v>
      </c>
    </row>
    <row r="122" spans="1:9" s="47" customFormat="1" ht="12.75">
      <c r="A122" s="153"/>
      <c r="B122" s="153"/>
      <c r="C122" s="153"/>
      <c r="D122" s="155"/>
      <c r="E122" s="155"/>
      <c r="F122" s="155"/>
      <c r="G122" s="155"/>
      <c r="H122" s="155"/>
      <c r="I122" s="155"/>
    </row>
    <row r="123" spans="1:9" s="47" customFormat="1" ht="12.75">
      <c r="A123" s="153"/>
      <c r="B123" s="153"/>
      <c r="C123" s="153"/>
      <c r="D123" s="155"/>
      <c r="E123" s="155"/>
      <c r="F123" s="155"/>
      <c r="G123" s="155"/>
      <c r="H123" s="155"/>
      <c r="I123" s="155"/>
    </row>
    <row r="124" spans="1:9" s="47" customFormat="1" ht="12.75">
      <c r="A124" s="153"/>
      <c r="B124" s="153"/>
      <c r="C124" s="153"/>
      <c r="D124" s="155"/>
      <c r="E124" s="155"/>
      <c r="F124" s="155"/>
      <c r="G124" s="155"/>
      <c r="H124" s="155"/>
      <c r="I124" s="155"/>
    </row>
    <row r="125" spans="1:3" ht="12.75">
      <c r="A125" s="483" t="s">
        <v>22</v>
      </c>
      <c r="B125" s="483"/>
      <c r="C125" s="483"/>
    </row>
    <row r="126" spans="1:5" ht="12.75">
      <c r="A126" s="483" t="s">
        <v>23</v>
      </c>
      <c r="B126" s="483"/>
      <c r="C126" s="3"/>
      <c r="E126" s="2" t="s">
        <v>21</v>
      </c>
    </row>
    <row r="127" spans="1:9" ht="12.75">
      <c r="A127" s="484" t="s">
        <v>511</v>
      </c>
      <c r="B127" s="484"/>
      <c r="C127" s="484"/>
      <c r="D127" s="484"/>
      <c r="E127" s="484"/>
      <c r="F127" s="484"/>
      <c r="G127" s="484"/>
      <c r="H127" s="484"/>
      <c r="I127" s="484"/>
    </row>
    <row r="128" ht="12.75">
      <c r="I128" s="28" t="s">
        <v>307</v>
      </c>
    </row>
    <row r="129" spans="1:9" ht="12.75">
      <c r="A129" s="485" t="s">
        <v>14</v>
      </c>
      <c r="B129" s="544" t="s">
        <v>388</v>
      </c>
      <c r="C129" s="485" t="s">
        <v>1</v>
      </c>
      <c r="D129" s="546" t="s">
        <v>57</v>
      </c>
      <c r="E129" s="546"/>
      <c r="F129" s="546"/>
      <c r="G129" s="546" t="s">
        <v>58</v>
      </c>
      <c r="H129" s="546"/>
      <c r="I129" s="546"/>
    </row>
    <row r="130" spans="1:9" ht="12.75">
      <c r="A130" s="487"/>
      <c r="B130" s="545"/>
      <c r="C130" s="487"/>
      <c r="D130" s="421" t="s">
        <v>2</v>
      </c>
      <c r="E130" s="421" t="s">
        <v>3</v>
      </c>
      <c r="F130" s="421" t="s">
        <v>4</v>
      </c>
      <c r="G130" s="421" t="s">
        <v>5</v>
      </c>
      <c r="H130" s="421" t="s">
        <v>3</v>
      </c>
      <c r="I130" s="421" t="s">
        <v>4</v>
      </c>
    </row>
    <row r="131" spans="1:9" ht="12.75">
      <c r="A131" s="531" t="s">
        <v>10</v>
      </c>
      <c r="B131" s="538" t="s">
        <v>308</v>
      </c>
      <c r="C131" s="4" t="s">
        <v>6</v>
      </c>
      <c r="D131" s="41">
        <v>1550</v>
      </c>
      <c r="E131" s="41">
        <v>1300</v>
      </c>
      <c r="F131" s="41">
        <f aca="true" t="shared" si="44" ref="F131:F136">D131+E131</f>
        <v>2850</v>
      </c>
      <c r="G131" s="41">
        <v>1311</v>
      </c>
      <c r="H131" s="41">
        <v>1157</v>
      </c>
      <c r="I131" s="41">
        <f aca="true" t="shared" si="45" ref="I131:I136">G131+H131</f>
        <v>2468</v>
      </c>
    </row>
    <row r="132" spans="1:9" ht="12.75">
      <c r="A132" s="532"/>
      <c r="B132" s="539"/>
      <c r="C132" s="4" t="s">
        <v>7</v>
      </c>
      <c r="D132" s="41">
        <v>50</v>
      </c>
      <c r="E132" s="41">
        <v>0</v>
      </c>
      <c r="F132" s="41">
        <f t="shared" si="44"/>
        <v>50</v>
      </c>
      <c r="G132" s="41">
        <v>43</v>
      </c>
      <c r="H132" s="41">
        <f>E132*0.889</f>
        <v>0</v>
      </c>
      <c r="I132" s="41">
        <f t="shared" si="45"/>
        <v>43</v>
      </c>
    </row>
    <row r="133" spans="1:9" ht="12.75">
      <c r="A133" s="532"/>
      <c r="B133" s="540"/>
      <c r="C133" s="4" t="s">
        <v>8</v>
      </c>
      <c r="D133" s="41">
        <v>0</v>
      </c>
      <c r="E133" s="41">
        <v>0</v>
      </c>
      <c r="F133" s="41">
        <v>0</v>
      </c>
      <c r="G133" s="41">
        <v>0</v>
      </c>
      <c r="H133" s="41">
        <f>E133*0.889</f>
        <v>0</v>
      </c>
      <c r="I133" s="41">
        <f t="shared" si="45"/>
        <v>0</v>
      </c>
    </row>
    <row r="134" spans="1:9" ht="12.75">
      <c r="A134" s="532"/>
      <c r="B134" s="538" t="s">
        <v>309</v>
      </c>
      <c r="C134" s="4" t="s">
        <v>6</v>
      </c>
      <c r="D134" s="41">
        <v>0</v>
      </c>
      <c r="E134" s="41">
        <v>0</v>
      </c>
      <c r="F134" s="41">
        <f t="shared" si="44"/>
        <v>0</v>
      </c>
      <c r="G134" s="41">
        <f>D134*0.845</f>
        <v>0</v>
      </c>
      <c r="H134" s="41">
        <f>E134*0.889</f>
        <v>0</v>
      </c>
      <c r="I134" s="41">
        <f t="shared" si="45"/>
        <v>0</v>
      </c>
    </row>
    <row r="135" spans="1:9" ht="12.75">
      <c r="A135" s="532"/>
      <c r="B135" s="539"/>
      <c r="C135" s="4" t="s">
        <v>7</v>
      </c>
      <c r="D135" s="41">
        <v>0</v>
      </c>
      <c r="E135" s="41">
        <v>0</v>
      </c>
      <c r="F135" s="41">
        <f t="shared" si="44"/>
        <v>0</v>
      </c>
      <c r="G135" s="41">
        <v>0</v>
      </c>
      <c r="H135" s="41">
        <v>0</v>
      </c>
      <c r="I135" s="41">
        <f t="shared" si="45"/>
        <v>0</v>
      </c>
    </row>
    <row r="136" spans="1:9" ht="12.75">
      <c r="A136" s="532"/>
      <c r="B136" s="540"/>
      <c r="C136" s="4" t="s">
        <v>8</v>
      </c>
      <c r="D136" s="41">
        <v>0</v>
      </c>
      <c r="E136" s="41">
        <v>0</v>
      </c>
      <c r="F136" s="41">
        <f t="shared" si="44"/>
        <v>0</v>
      </c>
      <c r="G136" s="41">
        <v>0</v>
      </c>
      <c r="H136" s="41">
        <f>E136*0.889</f>
        <v>0</v>
      </c>
      <c r="I136" s="41">
        <f t="shared" si="45"/>
        <v>0</v>
      </c>
    </row>
    <row r="137" spans="1:9" ht="12.75">
      <c r="A137" s="528" t="s">
        <v>288</v>
      </c>
      <c r="B137" s="529"/>
      <c r="C137" s="530"/>
      <c r="D137" s="45">
        <f aca="true" t="shared" si="46" ref="D137:I137">SUM(D131:D136)</f>
        <v>1600</v>
      </c>
      <c r="E137" s="45">
        <f t="shared" si="46"/>
        <v>1300</v>
      </c>
      <c r="F137" s="45">
        <f t="shared" si="46"/>
        <v>2900</v>
      </c>
      <c r="G137" s="45">
        <f t="shared" si="46"/>
        <v>1354</v>
      </c>
      <c r="H137" s="45">
        <f t="shared" si="46"/>
        <v>1157</v>
      </c>
      <c r="I137" s="45">
        <f t="shared" si="46"/>
        <v>2511</v>
      </c>
    </row>
    <row r="138" spans="1:9" ht="12.75">
      <c r="A138" s="531" t="s">
        <v>16</v>
      </c>
      <c r="B138" s="534" t="s">
        <v>309</v>
      </c>
      <c r="C138" s="4" t="s">
        <v>6</v>
      </c>
      <c r="D138" s="58">
        <v>0</v>
      </c>
      <c r="E138" s="58">
        <v>0</v>
      </c>
      <c r="F138" s="58">
        <f aca="true" t="shared" si="47" ref="F138:F158">D138+E138</f>
        <v>0</v>
      </c>
      <c r="G138" s="58">
        <v>0</v>
      </c>
      <c r="H138" s="58">
        <v>0</v>
      </c>
      <c r="I138" s="41">
        <f aca="true" t="shared" si="48" ref="I138:I158">G138+H138</f>
        <v>0</v>
      </c>
    </row>
    <row r="139" spans="1:9" ht="12.75">
      <c r="A139" s="532"/>
      <c r="B139" s="535"/>
      <c r="C139" s="4" t="s">
        <v>7</v>
      </c>
      <c r="D139" s="58">
        <v>0</v>
      </c>
      <c r="E139" s="58">
        <v>0</v>
      </c>
      <c r="F139" s="58">
        <f t="shared" si="47"/>
        <v>0</v>
      </c>
      <c r="G139" s="58">
        <v>0</v>
      </c>
      <c r="H139" s="58">
        <v>0</v>
      </c>
      <c r="I139" s="41">
        <f t="shared" si="48"/>
        <v>0</v>
      </c>
    </row>
    <row r="140" spans="1:9" ht="12.75">
      <c r="A140" s="532"/>
      <c r="B140" s="536"/>
      <c r="C140" s="4" t="s">
        <v>8</v>
      </c>
      <c r="D140" s="58">
        <v>0</v>
      </c>
      <c r="E140" s="58">
        <v>0</v>
      </c>
      <c r="F140" s="58">
        <f t="shared" si="47"/>
        <v>0</v>
      </c>
      <c r="G140" s="58">
        <v>0</v>
      </c>
      <c r="H140" s="58">
        <v>0</v>
      </c>
      <c r="I140" s="41">
        <f t="shared" si="48"/>
        <v>0</v>
      </c>
    </row>
    <row r="141" spans="1:9" ht="12.75">
      <c r="A141" s="532"/>
      <c r="B141" s="534" t="s">
        <v>166</v>
      </c>
      <c r="C141" s="4" t="s">
        <v>6</v>
      </c>
      <c r="D141" s="44">
        <v>0</v>
      </c>
      <c r="E141" s="44">
        <v>0</v>
      </c>
      <c r="F141" s="58">
        <f t="shared" si="47"/>
        <v>0</v>
      </c>
      <c r="G141" s="58">
        <v>0</v>
      </c>
      <c r="H141" s="58">
        <v>0</v>
      </c>
      <c r="I141" s="41">
        <f t="shared" si="48"/>
        <v>0</v>
      </c>
    </row>
    <row r="142" spans="1:9" ht="12.75">
      <c r="A142" s="532"/>
      <c r="B142" s="535"/>
      <c r="C142" s="4" t="s">
        <v>7</v>
      </c>
      <c r="D142" s="44">
        <v>0</v>
      </c>
      <c r="E142" s="44">
        <v>0</v>
      </c>
      <c r="F142" s="58">
        <f t="shared" si="47"/>
        <v>0</v>
      </c>
      <c r="G142" s="58">
        <v>0</v>
      </c>
      <c r="H142" s="58">
        <v>0</v>
      </c>
      <c r="I142" s="41">
        <f t="shared" si="48"/>
        <v>0</v>
      </c>
    </row>
    <row r="143" spans="1:9" ht="12.75">
      <c r="A143" s="532"/>
      <c r="B143" s="536"/>
      <c r="C143" s="4" t="s">
        <v>8</v>
      </c>
      <c r="D143" s="44">
        <v>0</v>
      </c>
      <c r="E143" s="44">
        <v>0</v>
      </c>
      <c r="F143" s="58">
        <f t="shared" si="47"/>
        <v>0</v>
      </c>
      <c r="G143" s="58">
        <v>0</v>
      </c>
      <c r="H143" s="58">
        <v>0</v>
      </c>
      <c r="I143" s="41">
        <f t="shared" si="48"/>
        <v>0</v>
      </c>
    </row>
    <row r="144" spans="1:9" ht="12.75">
      <c r="A144" s="532"/>
      <c r="B144" s="534" t="s">
        <v>308</v>
      </c>
      <c r="C144" s="4" t="s">
        <v>6</v>
      </c>
      <c r="D144" s="44">
        <v>0</v>
      </c>
      <c r="E144" s="44">
        <v>0</v>
      </c>
      <c r="F144" s="44">
        <f t="shared" si="47"/>
        <v>0</v>
      </c>
      <c r="G144" s="44">
        <v>0</v>
      </c>
      <c r="H144" s="44">
        <v>0</v>
      </c>
      <c r="I144" s="41">
        <f t="shared" si="48"/>
        <v>0</v>
      </c>
    </row>
    <row r="145" spans="1:9" ht="12.75">
      <c r="A145" s="532"/>
      <c r="B145" s="535"/>
      <c r="C145" s="4" t="s">
        <v>7</v>
      </c>
      <c r="D145" s="58">
        <v>0</v>
      </c>
      <c r="E145" s="58">
        <v>0</v>
      </c>
      <c r="F145" s="58">
        <f t="shared" si="47"/>
        <v>0</v>
      </c>
      <c r="G145" s="58">
        <v>0</v>
      </c>
      <c r="H145" s="58">
        <v>0</v>
      </c>
      <c r="I145" s="41">
        <f t="shared" si="48"/>
        <v>0</v>
      </c>
    </row>
    <row r="146" spans="1:9" ht="12.75">
      <c r="A146" s="532"/>
      <c r="B146" s="536"/>
      <c r="C146" s="4" t="s">
        <v>8</v>
      </c>
      <c r="D146" s="58">
        <v>0</v>
      </c>
      <c r="E146" s="58">
        <v>0</v>
      </c>
      <c r="F146" s="58">
        <f t="shared" si="47"/>
        <v>0</v>
      </c>
      <c r="G146" s="58">
        <v>0</v>
      </c>
      <c r="H146" s="58">
        <v>0</v>
      </c>
      <c r="I146" s="41">
        <f t="shared" si="48"/>
        <v>0</v>
      </c>
    </row>
    <row r="147" spans="1:9" ht="12.75">
      <c r="A147" s="532"/>
      <c r="B147" s="534" t="s">
        <v>310</v>
      </c>
      <c r="C147" s="4" t="s">
        <v>6</v>
      </c>
      <c r="D147" s="58">
        <v>0</v>
      </c>
      <c r="E147" s="58">
        <v>0</v>
      </c>
      <c r="F147" s="58">
        <f t="shared" si="47"/>
        <v>0</v>
      </c>
      <c r="G147" s="58">
        <v>0</v>
      </c>
      <c r="H147" s="58">
        <v>0</v>
      </c>
      <c r="I147" s="41">
        <f t="shared" si="48"/>
        <v>0</v>
      </c>
    </row>
    <row r="148" spans="1:9" ht="12.75">
      <c r="A148" s="532"/>
      <c r="B148" s="535"/>
      <c r="C148" s="4" t="s">
        <v>7</v>
      </c>
      <c r="D148" s="58">
        <v>0</v>
      </c>
      <c r="E148" s="58">
        <v>0</v>
      </c>
      <c r="F148" s="58">
        <f t="shared" si="47"/>
        <v>0</v>
      </c>
      <c r="G148" s="58">
        <v>0</v>
      </c>
      <c r="H148" s="58">
        <v>0</v>
      </c>
      <c r="I148" s="41">
        <f t="shared" si="48"/>
        <v>0</v>
      </c>
    </row>
    <row r="149" spans="1:9" ht="12.75">
      <c r="A149" s="532"/>
      <c r="B149" s="536"/>
      <c r="C149" s="4" t="s">
        <v>8</v>
      </c>
      <c r="D149" s="58">
        <v>0</v>
      </c>
      <c r="E149" s="58">
        <v>0</v>
      </c>
      <c r="F149" s="58">
        <f t="shared" si="47"/>
        <v>0</v>
      </c>
      <c r="G149" s="58">
        <v>0</v>
      </c>
      <c r="H149" s="58">
        <v>0</v>
      </c>
      <c r="I149" s="41">
        <f t="shared" si="48"/>
        <v>0</v>
      </c>
    </row>
    <row r="150" spans="1:9" ht="12.75">
      <c r="A150" s="532"/>
      <c r="B150" s="538" t="s">
        <v>311</v>
      </c>
      <c r="C150" s="4" t="s">
        <v>6</v>
      </c>
      <c r="D150" s="58">
        <v>0</v>
      </c>
      <c r="E150" s="58">
        <v>0</v>
      </c>
      <c r="F150" s="58">
        <f t="shared" si="47"/>
        <v>0</v>
      </c>
      <c r="G150" s="58">
        <v>0</v>
      </c>
      <c r="H150" s="58">
        <v>0</v>
      </c>
      <c r="I150" s="41">
        <f t="shared" si="48"/>
        <v>0</v>
      </c>
    </row>
    <row r="151" spans="1:9" ht="12.75">
      <c r="A151" s="532"/>
      <c r="B151" s="539"/>
      <c r="C151" s="4" t="s">
        <v>7</v>
      </c>
      <c r="D151" s="58">
        <v>0</v>
      </c>
      <c r="E151" s="58">
        <v>0</v>
      </c>
      <c r="F151" s="58">
        <f t="shared" si="47"/>
        <v>0</v>
      </c>
      <c r="G151" s="58">
        <v>0</v>
      </c>
      <c r="H151" s="58">
        <v>0</v>
      </c>
      <c r="I151" s="41">
        <f t="shared" si="48"/>
        <v>0</v>
      </c>
    </row>
    <row r="152" spans="1:9" ht="12.75">
      <c r="A152" s="532"/>
      <c r="B152" s="540"/>
      <c r="C152" s="4" t="s">
        <v>8</v>
      </c>
      <c r="D152" s="58">
        <v>0</v>
      </c>
      <c r="E152" s="58">
        <v>0</v>
      </c>
      <c r="F152" s="58">
        <f t="shared" si="47"/>
        <v>0</v>
      </c>
      <c r="G152" s="58">
        <v>0</v>
      </c>
      <c r="H152" s="44">
        <v>0</v>
      </c>
      <c r="I152" s="41">
        <f t="shared" si="48"/>
        <v>0</v>
      </c>
    </row>
    <row r="153" spans="1:9" ht="12.75">
      <c r="A153" s="532"/>
      <c r="B153" s="538" t="s">
        <v>167</v>
      </c>
      <c r="C153" s="4" t="s">
        <v>6</v>
      </c>
      <c r="D153" s="58">
        <v>0</v>
      </c>
      <c r="E153" s="58">
        <v>0</v>
      </c>
      <c r="F153" s="58">
        <f t="shared" si="47"/>
        <v>0</v>
      </c>
      <c r="G153" s="58">
        <v>0</v>
      </c>
      <c r="H153" s="58">
        <v>0</v>
      </c>
      <c r="I153" s="41">
        <f t="shared" si="48"/>
        <v>0</v>
      </c>
    </row>
    <row r="154" spans="1:9" ht="12.75">
      <c r="A154" s="532"/>
      <c r="B154" s="539"/>
      <c r="C154" s="4" t="s">
        <v>7</v>
      </c>
      <c r="D154" s="58">
        <v>0</v>
      </c>
      <c r="E154" s="58">
        <v>0</v>
      </c>
      <c r="F154" s="58">
        <f t="shared" si="47"/>
        <v>0</v>
      </c>
      <c r="G154" s="58">
        <v>0</v>
      </c>
      <c r="H154" s="58">
        <v>0</v>
      </c>
      <c r="I154" s="41">
        <f t="shared" si="48"/>
        <v>0</v>
      </c>
    </row>
    <row r="155" spans="1:9" ht="12.75">
      <c r="A155" s="532"/>
      <c r="B155" s="540"/>
      <c r="C155" s="4" t="s">
        <v>8</v>
      </c>
      <c r="D155" s="58">
        <v>0</v>
      </c>
      <c r="E155" s="58">
        <v>0</v>
      </c>
      <c r="F155" s="58">
        <f t="shared" si="47"/>
        <v>0</v>
      </c>
      <c r="G155" s="58">
        <v>0</v>
      </c>
      <c r="H155" s="58">
        <v>0</v>
      </c>
      <c r="I155" s="41">
        <f t="shared" si="48"/>
        <v>0</v>
      </c>
    </row>
    <row r="156" spans="1:9" ht="12.75">
      <c r="A156" s="532"/>
      <c r="B156" s="534" t="s">
        <v>312</v>
      </c>
      <c r="C156" s="4" t="s">
        <v>6</v>
      </c>
      <c r="D156" s="58">
        <v>0</v>
      </c>
      <c r="E156" s="58">
        <v>0</v>
      </c>
      <c r="F156" s="58">
        <f t="shared" si="47"/>
        <v>0</v>
      </c>
      <c r="G156" s="58">
        <v>0</v>
      </c>
      <c r="H156" s="58">
        <v>0</v>
      </c>
      <c r="I156" s="41">
        <f t="shared" si="48"/>
        <v>0</v>
      </c>
    </row>
    <row r="157" spans="1:9" ht="12.75">
      <c r="A157" s="532"/>
      <c r="B157" s="535"/>
      <c r="C157" s="4" t="s">
        <v>7</v>
      </c>
      <c r="D157" s="58">
        <v>0</v>
      </c>
      <c r="E157" s="58">
        <v>0</v>
      </c>
      <c r="F157" s="58">
        <f t="shared" si="47"/>
        <v>0</v>
      </c>
      <c r="G157" s="58">
        <v>0</v>
      </c>
      <c r="H157" s="58">
        <v>0</v>
      </c>
      <c r="I157" s="41">
        <f t="shared" si="48"/>
        <v>0</v>
      </c>
    </row>
    <row r="158" spans="1:9" ht="12.75">
      <c r="A158" s="533"/>
      <c r="B158" s="536"/>
      <c r="C158" s="4" t="s">
        <v>8</v>
      </c>
      <c r="D158" s="58">
        <v>0</v>
      </c>
      <c r="E158" s="58">
        <v>0</v>
      </c>
      <c r="F158" s="58">
        <f t="shared" si="47"/>
        <v>0</v>
      </c>
      <c r="G158" s="58">
        <v>0</v>
      </c>
      <c r="H158" s="58">
        <v>0</v>
      </c>
      <c r="I158" s="41">
        <f t="shared" si="48"/>
        <v>0</v>
      </c>
    </row>
    <row r="159" spans="1:9" ht="12.75">
      <c r="A159" s="528" t="s">
        <v>288</v>
      </c>
      <c r="B159" s="529"/>
      <c r="C159" s="530"/>
      <c r="D159" s="45">
        <f aca="true" t="shared" si="49" ref="D159:I159">SUM(D138:D158)</f>
        <v>0</v>
      </c>
      <c r="E159" s="45">
        <f t="shared" si="49"/>
        <v>0</v>
      </c>
      <c r="F159" s="45">
        <f t="shared" si="49"/>
        <v>0</v>
      </c>
      <c r="G159" s="45">
        <f t="shared" si="49"/>
        <v>0</v>
      </c>
      <c r="H159" s="45">
        <f t="shared" si="49"/>
        <v>0</v>
      </c>
      <c r="I159" s="45">
        <f t="shared" si="49"/>
        <v>0</v>
      </c>
    </row>
    <row r="160" spans="1:9" ht="12.75">
      <c r="A160" s="531" t="s">
        <v>17</v>
      </c>
      <c r="B160" s="534" t="s">
        <v>169</v>
      </c>
      <c r="C160" s="4" t="s">
        <v>6</v>
      </c>
      <c r="D160" s="87">
        <v>0</v>
      </c>
      <c r="E160" s="41">
        <v>0</v>
      </c>
      <c r="F160" s="41">
        <f aca="true" t="shared" si="50" ref="F160:F171">D160+E160</f>
        <v>0</v>
      </c>
      <c r="G160" s="145">
        <v>0</v>
      </c>
      <c r="H160" s="44">
        <v>0</v>
      </c>
      <c r="I160" s="41">
        <f aca="true" t="shared" si="51" ref="I160:I171">G160+H160</f>
        <v>0</v>
      </c>
    </row>
    <row r="161" spans="1:9" ht="12.75">
      <c r="A161" s="532"/>
      <c r="B161" s="535"/>
      <c r="C161" s="4" t="s">
        <v>7</v>
      </c>
      <c r="D161" s="44">
        <v>0</v>
      </c>
      <c r="E161" s="44">
        <v>0</v>
      </c>
      <c r="F161" s="41">
        <f t="shared" si="50"/>
        <v>0</v>
      </c>
      <c r="G161" s="44">
        <v>0</v>
      </c>
      <c r="H161" s="44">
        <v>0</v>
      </c>
      <c r="I161" s="41">
        <f t="shared" si="51"/>
        <v>0</v>
      </c>
    </row>
    <row r="162" spans="1:9" ht="12.75">
      <c r="A162" s="532"/>
      <c r="B162" s="536"/>
      <c r="C162" s="4" t="s">
        <v>8</v>
      </c>
      <c r="D162" s="44">
        <v>0</v>
      </c>
      <c r="E162" s="44">
        <v>0</v>
      </c>
      <c r="F162" s="41">
        <f t="shared" si="50"/>
        <v>0</v>
      </c>
      <c r="G162" s="44">
        <v>0</v>
      </c>
      <c r="H162" s="44">
        <v>0</v>
      </c>
      <c r="I162" s="41">
        <f t="shared" si="51"/>
        <v>0</v>
      </c>
    </row>
    <row r="163" spans="1:9" ht="12.75">
      <c r="A163" s="532"/>
      <c r="B163" s="534" t="s">
        <v>170</v>
      </c>
      <c r="C163" s="4" t="s">
        <v>6</v>
      </c>
      <c r="D163" s="44">
        <v>0</v>
      </c>
      <c r="E163" s="44">
        <v>0</v>
      </c>
      <c r="F163" s="41">
        <f t="shared" si="50"/>
        <v>0</v>
      </c>
      <c r="G163" s="44">
        <v>0</v>
      </c>
      <c r="H163" s="44">
        <v>0</v>
      </c>
      <c r="I163" s="41">
        <f t="shared" si="51"/>
        <v>0</v>
      </c>
    </row>
    <row r="164" spans="1:9" ht="12.75">
      <c r="A164" s="532"/>
      <c r="B164" s="535"/>
      <c r="C164" s="4" t="s">
        <v>7</v>
      </c>
      <c r="D164" s="44">
        <v>0</v>
      </c>
      <c r="E164" s="44">
        <v>0</v>
      </c>
      <c r="F164" s="41">
        <f t="shared" si="50"/>
        <v>0</v>
      </c>
      <c r="G164" s="44">
        <v>0</v>
      </c>
      <c r="H164" s="44">
        <v>0</v>
      </c>
      <c r="I164" s="41">
        <f t="shared" si="51"/>
        <v>0</v>
      </c>
    </row>
    <row r="165" spans="1:9" ht="12.75">
      <c r="A165" s="532"/>
      <c r="B165" s="536"/>
      <c r="C165" s="4" t="s">
        <v>8</v>
      </c>
      <c r="D165" s="44">
        <v>0</v>
      </c>
      <c r="E165" s="44">
        <v>0</v>
      </c>
      <c r="F165" s="41">
        <f t="shared" si="50"/>
        <v>0</v>
      </c>
      <c r="G165" s="44">
        <v>0</v>
      </c>
      <c r="H165" s="44">
        <v>0</v>
      </c>
      <c r="I165" s="41">
        <f t="shared" si="51"/>
        <v>0</v>
      </c>
    </row>
    <row r="166" spans="1:9" ht="12.75">
      <c r="A166" s="532"/>
      <c r="B166" s="33"/>
      <c r="C166" s="4" t="s">
        <v>6</v>
      </c>
      <c r="D166" s="41">
        <v>0</v>
      </c>
      <c r="E166" s="41">
        <v>0</v>
      </c>
      <c r="F166" s="41">
        <f t="shared" si="50"/>
        <v>0</v>
      </c>
      <c r="G166" s="41">
        <v>0</v>
      </c>
      <c r="H166" s="41">
        <v>0</v>
      </c>
      <c r="I166" s="41">
        <f t="shared" si="51"/>
        <v>0</v>
      </c>
    </row>
    <row r="167" spans="1:9" ht="12.75">
      <c r="A167" s="532"/>
      <c r="B167" s="33" t="s">
        <v>314</v>
      </c>
      <c r="C167" s="4" t="s">
        <v>7</v>
      </c>
      <c r="D167" s="41">
        <v>0</v>
      </c>
      <c r="E167" s="41">
        <v>0</v>
      </c>
      <c r="F167" s="41">
        <f t="shared" si="50"/>
        <v>0</v>
      </c>
      <c r="G167" s="41">
        <v>0</v>
      </c>
      <c r="H167" s="41">
        <v>0</v>
      </c>
      <c r="I167" s="41">
        <f t="shared" si="51"/>
        <v>0</v>
      </c>
    </row>
    <row r="168" spans="1:9" ht="12.75">
      <c r="A168" s="532"/>
      <c r="B168" s="33"/>
      <c r="C168" s="4" t="s">
        <v>8</v>
      </c>
      <c r="D168" s="41">
        <v>0</v>
      </c>
      <c r="E168" s="41">
        <v>0</v>
      </c>
      <c r="F168" s="41">
        <f t="shared" si="50"/>
        <v>0</v>
      </c>
      <c r="G168" s="41">
        <v>0</v>
      </c>
      <c r="H168" s="41">
        <v>0</v>
      </c>
      <c r="I168" s="41">
        <f t="shared" si="51"/>
        <v>0</v>
      </c>
    </row>
    <row r="169" spans="1:9" ht="12.75">
      <c r="A169" s="532"/>
      <c r="B169" s="534" t="s">
        <v>313</v>
      </c>
      <c r="C169" s="4" t="s">
        <v>6</v>
      </c>
      <c r="D169" s="44">
        <v>0</v>
      </c>
      <c r="E169" s="44">
        <v>0</v>
      </c>
      <c r="F169" s="41">
        <f t="shared" si="50"/>
        <v>0</v>
      </c>
      <c r="G169" s="44">
        <v>0</v>
      </c>
      <c r="H169" s="44">
        <v>0</v>
      </c>
      <c r="I169" s="41">
        <f t="shared" si="51"/>
        <v>0</v>
      </c>
    </row>
    <row r="170" spans="1:9" ht="12.75">
      <c r="A170" s="532"/>
      <c r="B170" s="535"/>
      <c r="C170" s="4" t="s">
        <v>7</v>
      </c>
      <c r="D170" s="44">
        <v>0</v>
      </c>
      <c r="E170" s="44">
        <v>0</v>
      </c>
      <c r="F170" s="41">
        <f t="shared" si="50"/>
        <v>0</v>
      </c>
      <c r="G170" s="44">
        <v>0</v>
      </c>
      <c r="H170" s="44">
        <v>0</v>
      </c>
      <c r="I170" s="41">
        <f t="shared" si="51"/>
        <v>0</v>
      </c>
    </row>
    <row r="171" spans="1:9" ht="12.75">
      <c r="A171" s="532"/>
      <c r="B171" s="536"/>
      <c r="C171" s="4" t="s">
        <v>8</v>
      </c>
      <c r="D171" s="44">
        <v>0</v>
      </c>
      <c r="E171" s="44">
        <v>0</v>
      </c>
      <c r="F171" s="41">
        <f t="shared" si="50"/>
        <v>0</v>
      </c>
      <c r="G171" s="44">
        <v>0</v>
      </c>
      <c r="H171" s="44">
        <v>0</v>
      </c>
      <c r="I171" s="41">
        <f t="shared" si="51"/>
        <v>0</v>
      </c>
    </row>
    <row r="172" spans="1:9" ht="12.75">
      <c r="A172" s="528" t="s">
        <v>288</v>
      </c>
      <c r="B172" s="529"/>
      <c r="C172" s="530"/>
      <c r="D172" s="45">
        <f aca="true" t="shared" si="52" ref="D172:I172">SUM(D160:D171)</f>
        <v>0</v>
      </c>
      <c r="E172" s="45">
        <f t="shared" si="52"/>
        <v>0</v>
      </c>
      <c r="F172" s="45">
        <f t="shared" si="52"/>
        <v>0</v>
      </c>
      <c r="G172" s="45">
        <f t="shared" si="52"/>
        <v>0</v>
      </c>
      <c r="H172" s="45">
        <f t="shared" si="52"/>
        <v>0</v>
      </c>
      <c r="I172" s="45">
        <f t="shared" si="52"/>
        <v>0</v>
      </c>
    </row>
    <row r="173" spans="1:9" ht="12.75">
      <c r="A173" s="531" t="s">
        <v>18</v>
      </c>
      <c r="B173" s="548" t="s">
        <v>308</v>
      </c>
      <c r="C173" s="4" t="s">
        <v>6</v>
      </c>
      <c r="D173" s="41">
        <v>0</v>
      </c>
      <c r="E173" s="41">
        <v>0</v>
      </c>
      <c r="F173" s="41">
        <f aca="true" t="shared" si="53" ref="F173:F181">D173+E173</f>
        <v>0</v>
      </c>
      <c r="G173" s="41">
        <v>0</v>
      </c>
      <c r="H173" s="41">
        <v>0</v>
      </c>
      <c r="I173" s="41">
        <f aca="true" t="shared" si="54" ref="I173:I181">G173+H173</f>
        <v>0</v>
      </c>
    </row>
    <row r="174" spans="1:9" ht="12.75">
      <c r="A174" s="532"/>
      <c r="B174" s="550"/>
      <c r="C174" s="4" t="s">
        <v>7</v>
      </c>
      <c r="D174" s="41">
        <v>0</v>
      </c>
      <c r="E174" s="41">
        <v>0</v>
      </c>
      <c r="F174" s="41">
        <f t="shared" si="53"/>
        <v>0</v>
      </c>
      <c r="G174" s="41">
        <v>0</v>
      </c>
      <c r="H174" s="41">
        <v>0</v>
      </c>
      <c r="I174" s="41">
        <f t="shared" si="54"/>
        <v>0</v>
      </c>
    </row>
    <row r="175" spans="1:9" ht="12.75">
      <c r="A175" s="532"/>
      <c r="B175" s="552"/>
      <c r="C175" s="4" t="s">
        <v>8</v>
      </c>
      <c r="D175" s="41">
        <v>0</v>
      </c>
      <c r="E175" s="41">
        <v>0</v>
      </c>
      <c r="F175" s="41">
        <f t="shared" si="53"/>
        <v>0</v>
      </c>
      <c r="G175" s="41">
        <v>0</v>
      </c>
      <c r="H175" s="41">
        <v>0</v>
      </c>
      <c r="I175" s="41">
        <f t="shared" si="54"/>
        <v>0</v>
      </c>
    </row>
    <row r="176" spans="1:9" ht="12.75">
      <c r="A176" s="532"/>
      <c r="B176" s="534" t="s">
        <v>314</v>
      </c>
      <c r="C176" s="4" t="s">
        <v>6</v>
      </c>
      <c r="D176" s="41">
        <v>0</v>
      </c>
      <c r="E176" s="41">
        <v>0</v>
      </c>
      <c r="F176" s="41">
        <f t="shared" si="53"/>
        <v>0</v>
      </c>
      <c r="G176" s="41">
        <v>0</v>
      </c>
      <c r="H176" s="41">
        <v>0</v>
      </c>
      <c r="I176" s="41">
        <f t="shared" si="54"/>
        <v>0</v>
      </c>
    </row>
    <row r="177" spans="1:9" ht="12.75">
      <c r="A177" s="532"/>
      <c r="B177" s="535"/>
      <c r="C177" s="4" t="s">
        <v>7</v>
      </c>
      <c r="D177" s="41">
        <v>0</v>
      </c>
      <c r="E177" s="41">
        <v>0</v>
      </c>
      <c r="F177" s="41">
        <f t="shared" si="53"/>
        <v>0</v>
      </c>
      <c r="G177" s="41">
        <v>0</v>
      </c>
      <c r="H177" s="41">
        <v>0</v>
      </c>
      <c r="I177" s="41">
        <f t="shared" si="54"/>
        <v>0</v>
      </c>
    </row>
    <row r="178" spans="1:9" ht="12.75">
      <c r="A178" s="532"/>
      <c r="B178" s="536"/>
      <c r="C178" s="4" t="s">
        <v>8</v>
      </c>
      <c r="D178" s="41">
        <v>0</v>
      </c>
      <c r="E178" s="41">
        <v>0</v>
      </c>
      <c r="F178" s="41">
        <f t="shared" si="53"/>
        <v>0</v>
      </c>
      <c r="G178" s="41">
        <v>0</v>
      </c>
      <c r="H178" s="41">
        <v>0</v>
      </c>
      <c r="I178" s="41">
        <f t="shared" si="54"/>
        <v>0</v>
      </c>
    </row>
    <row r="179" spans="1:9" ht="12.75">
      <c r="A179" s="532"/>
      <c r="B179" s="69"/>
      <c r="C179" s="1" t="s">
        <v>6</v>
      </c>
      <c r="D179" s="41">
        <v>0</v>
      </c>
      <c r="E179" s="41">
        <v>0</v>
      </c>
      <c r="F179" s="41">
        <f t="shared" si="53"/>
        <v>0</v>
      </c>
      <c r="G179" s="41">
        <v>0</v>
      </c>
      <c r="H179" s="41">
        <v>0</v>
      </c>
      <c r="I179" s="41">
        <f t="shared" si="54"/>
        <v>0</v>
      </c>
    </row>
    <row r="180" spans="1:9" ht="12.75">
      <c r="A180" s="532"/>
      <c r="B180" s="33" t="s">
        <v>312</v>
      </c>
      <c r="C180" s="1" t="s">
        <v>7</v>
      </c>
      <c r="D180" s="41">
        <v>0</v>
      </c>
      <c r="E180" s="41">
        <v>0</v>
      </c>
      <c r="F180" s="41">
        <f t="shared" si="53"/>
        <v>0</v>
      </c>
      <c r="G180" s="41">
        <v>0</v>
      </c>
      <c r="H180" s="41">
        <v>0</v>
      </c>
      <c r="I180" s="41">
        <f t="shared" si="54"/>
        <v>0</v>
      </c>
    </row>
    <row r="181" spans="1:9" ht="12.75">
      <c r="A181" s="533"/>
      <c r="B181" s="34"/>
      <c r="C181" s="1" t="s">
        <v>8</v>
      </c>
      <c r="D181" s="41">
        <v>0</v>
      </c>
      <c r="E181" s="41">
        <v>0</v>
      </c>
      <c r="F181" s="41">
        <f t="shared" si="53"/>
        <v>0</v>
      </c>
      <c r="G181" s="41">
        <v>0</v>
      </c>
      <c r="H181" s="41">
        <v>0</v>
      </c>
      <c r="I181" s="41">
        <f t="shared" si="54"/>
        <v>0</v>
      </c>
    </row>
    <row r="182" spans="1:9" ht="12.75">
      <c r="A182" s="575" t="s">
        <v>288</v>
      </c>
      <c r="B182" s="576"/>
      <c r="C182" s="530"/>
      <c r="D182" s="45">
        <f aca="true" t="shared" si="55" ref="D182:I182">SUM(D173:D181)</f>
        <v>0</v>
      </c>
      <c r="E182" s="45">
        <f t="shared" si="55"/>
        <v>0</v>
      </c>
      <c r="F182" s="45">
        <f t="shared" si="55"/>
        <v>0</v>
      </c>
      <c r="G182" s="45">
        <f t="shared" si="55"/>
        <v>0</v>
      </c>
      <c r="H182" s="45">
        <f t="shared" si="55"/>
        <v>0</v>
      </c>
      <c r="I182" s="45">
        <f t="shared" si="55"/>
        <v>0</v>
      </c>
    </row>
    <row r="183" spans="1:9" ht="12.75">
      <c r="A183" s="537" t="s">
        <v>19</v>
      </c>
      <c r="B183" s="537"/>
      <c r="C183" s="5" t="s">
        <v>6</v>
      </c>
      <c r="D183" s="130">
        <f aca="true" t="shared" si="56" ref="D183:I185">D131+D134+D138+D141+D144+D147+D150+D153+D156+D160+D163+D166+D169+D173+D176+D179</f>
        <v>1550</v>
      </c>
      <c r="E183" s="130">
        <f t="shared" si="56"/>
        <v>1300</v>
      </c>
      <c r="F183" s="130">
        <f t="shared" si="56"/>
        <v>2850</v>
      </c>
      <c r="G183" s="130">
        <f t="shared" si="56"/>
        <v>1311</v>
      </c>
      <c r="H183" s="130">
        <f t="shared" si="56"/>
        <v>1157</v>
      </c>
      <c r="I183" s="130">
        <f t="shared" si="56"/>
        <v>2468</v>
      </c>
    </row>
    <row r="184" spans="1:9" ht="12.75">
      <c r="A184" s="537"/>
      <c r="B184" s="537"/>
      <c r="C184" s="5" t="s">
        <v>7</v>
      </c>
      <c r="D184" s="130">
        <f t="shared" si="56"/>
        <v>50</v>
      </c>
      <c r="E184" s="130">
        <f t="shared" si="56"/>
        <v>0</v>
      </c>
      <c r="F184" s="130">
        <f t="shared" si="56"/>
        <v>50</v>
      </c>
      <c r="G184" s="130">
        <f t="shared" si="56"/>
        <v>43</v>
      </c>
      <c r="H184" s="130">
        <f t="shared" si="56"/>
        <v>0</v>
      </c>
      <c r="I184" s="130">
        <f t="shared" si="56"/>
        <v>43</v>
      </c>
    </row>
    <row r="185" spans="1:9" ht="12.75">
      <c r="A185" s="537"/>
      <c r="B185" s="537"/>
      <c r="C185" s="5" t="s">
        <v>8</v>
      </c>
      <c r="D185" s="130">
        <f t="shared" si="56"/>
        <v>0</v>
      </c>
      <c r="E185" s="130">
        <f t="shared" si="56"/>
        <v>0</v>
      </c>
      <c r="F185" s="130">
        <f t="shared" si="56"/>
        <v>0</v>
      </c>
      <c r="G185" s="130">
        <f t="shared" si="56"/>
        <v>0</v>
      </c>
      <c r="H185" s="130">
        <f t="shared" si="56"/>
        <v>0</v>
      </c>
      <c r="I185" s="130">
        <f t="shared" si="56"/>
        <v>0</v>
      </c>
    </row>
    <row r="186" spans="1:9" ht="12.75">
      <c r="A186" s="508" t="s">
        <v>9</v>
      </c>
      <c r="B186" s="509"/>
      <c r="C186" s="509"/>
      <c r="D186" s="422">
        <f aca="true" t="shared" si="57" ref="D186:I186">SUM(D183:D185)</f>
        <v>1600</v>
      </c>
      <c r="E186" s="422">
        <f t="shared" si="57"/>
        <v>1300</v>
      </c>
      <c r="F186" s="422">
        <f t="shared" si="57"/>
        <v>2900</v>
      </c>
      <c r="G186" s="422">
        <f t="shared" si="57"/>
        <v>1354</v>
      </c>
      <c r="H186" s="422">
        <f t="shared" si="57"/>
        <v>1157</v>
      </c>
      <c r="I186" s="422">
        <f t="shared" si="57"/>
        <v>2511</v>
      </c>
    </row>
    <row r="187" spans="1:3" ht="12.75">
      <c r="A187" s="483" t="s">
        <v>22</v>
      </c>
      <c r="B187" s="483"/>
      <c r="C187" s="483"/>
    </row>
    <row r="188" spans="1:5" ht="12.75">
      <c r="A188" s="483" t="s">
        <v>23</v>
      </c>
      <c r="B188" s="483"/>
      <c r="C188" s="3"/>
      <c r="E188" s="2" t="s">
        <v>21</v>
      </c>
    </row>
    <row r="189" spans="1:9" ht="12.75">
      <c r="A189" s="484" t="s">
        <v>512</v>
      </c>
      <c r="B189" s="484"/>
      <c r="C189" s="484"/>
      <c r="D189" s="484"/>
      <c r="E189" s="484"/>
      <c r="F189" s="484"/>
      <c r="G189" s="484"/>
      <c r="H189" s="484"/>
      <c r="I189" s="484"/>
    </row>
    <row r="190" ht="12.75">
      <c r="I190" s="28" t="s">
        <v>307</v>
      </c>
    </row>
    <row r="191" spans="1:9" ht="12.75">
      <c r="A191" s="485" t="s">
        <v>14</v>
      </c>
      <c r="B191" s="544" t="s">
        <v>388</v>
      </c>
      <c r="C191" s="485" t="s">
        <v>1</v>
      </c>
      <c r="D191" s="546" t="s">
        <v>57</v>
      </c>
      <c r="E191" s="546"/>
      <c r="F191" s="546"/>
      <c r="G191" s="546" t="s">
        <v>58</v>
      </c>
      <c r="H191" s="546"/>
      <c r="I191" s="546"/>
    </row>
    <row r="192" spans="1:9" ht="12.75">
      <c r="A192" s="487"/>
      <c r="B192" s="545"/>
      <c r="C192" s="487"/>
      <c r="D192" s="421" t="s">
        <v>2</v>
      </c>
      <c r="E192" s="421" t="s">
        <v>3</v>
      </c>
      <c r="F192" s="421" t="s">
        <v>4</v>
      </c>
      <c r="G192" s="421" t="s">
        <v>5</v>
      </c>
      <c r="H192" s="421" t="s">
        <v>3</v>
      </c>
      <c r="I192" s="421" t="s">
        <v>4</v>
      </c>
    </row>
    <row r="193" spans="1:9" ht="12.75">
      <c r="A193" s="531" t="s">
        <v>10</v>
      </c>
      <c r="B193" s="538" t="s">
        <v>308</v>
      </c>
      <c r="C193" s="4" t="s">
        <v>6</v>
      </c>
      <c r="D193" s="41">
        <v>580</v>
      </c>
      <c r="E193" s="41">
        <v>410</v>
      </c>
      <c r="F193" s="41">
        <f aca="true" t="shared" si="58" ref="F193:F198">D193+E193</f>
        <v>990</v>
      </c>
      <c r="G193" s="41">
        <f>D193*0.845</f>
        <v>490.09999999999997</v>
      </c>
      <c r="H193" s="41">
        <f>E193*0.889</f>
        <v>364.49</v>
      </c>
      <c r="I193" s="41">
        <f aca="true" t="shared" si="59" ref="I193:I198">G193+H193</f>
        <v>854.5899999999999</v>
      </c>
    </row>
    <row r="194" spans="1:9" ht="12.75">
      <c r="A194" s="532"/>
      <c r="B194" s="539"/>
      <c r="C194" s="4" t="s">
        <v>7</v>
      </c>
      <c r="D194" s="41">
        <v>20</v>
      </c>
      <c r="E194" s="41">
        <v>40</v>
      </c>
      <c r="F194" s="41">
        <f t="shared" si="58"/>
        <v>60</v>
      </c>
      <c r="G194" s="41">
        <f>D194*0.845</f>
        <v>16.9</v>
      </c>
      <c r="H194" s="41">
        <f>E194*0.889</f>
        <v>35.56</v>
      </c>
      <c r="I194" s="41">
        <f t="shared" si="59"/>
        <v>52.46</v>
      </c>
    </row>
    <row r="195" spans="1:9" ht="12.75">
      <c r="A195" s="532"/>
      <c r="B195" s="540"/>
      <c r="C195" s="4" t="s">
        <v>8</v>
      </c>
      <c r="D195" s="41"/>
      <c r="E195" s="41"/>
      <c r="F195" s="41">
        <v>0</v>
      </c>
      <c r="G195" s="41">
        <v>0</v>
      </c>
      <c r="H195" s="41">
        <f>E195*0.889</f>
        <v>0</v>
      </c>
      <c r="I195" s="41">
        <f t="shared" si="59"/>
        <v>0</v>
      </c>
    </row>
    <row r="196" spans="1:9" ht="12.75">
      <c r="A196" s="532"/>
      <c r="B196" s="538" t="s">
        <v>309</v>
      </c>
      <c r="C196" s="4" t="s">
        <v>6</v>
      </c>
      <c r="D196" s="41"/>
      <c r="E196" s="41"/>
      <c r="F196" s="41">
        <f t="shared" si="58"/>
        <v>0</v>
      </c>
      <c r="G196" s="41">
        <f>D196*0.845</f>
        <v>0</v>
      </c>
      <c r="H196" s="41">
        <f>E196*0.889</f>
        <v>0</v>
      </c>
      <c r="I196" s="41">
        <f t="shared" si="59"/>
        <v>0</v>
      </c>
    </row>
    <row r="197" spans="1:9" ht="12.75">
      <c r="A197" s="532"/>
      <c r="B197" s="539"/>
      <c r="C197" s="4" t="s">
        <v>7</v>
      </c>
      <c r="D197" s="41"/>
      <c r="E197" s="41"/>
      <c r="F197" s="41">
        <f t="shared" si="58"/>
        <v>0</v>
      </c>
      <c r="G197" s="41">
        <v>0</v>
      </c>
      <c r="H197" s="41">
        <v>0</v>
      </c>
      <c r="I197" s="41">
        <f t="shared" si="59"/>
        <v>0</v>
      </c>
    </row>
    <row r="198" spans="1:9" ht="12.75">
      <c r="A198" s="532"/>
      <c r="B198" s="540"/>
      <c r="C198" s="4" t="s">
        <v>8</v>
      </c>
      <c r="D198" s="41"/>
      <c r="E198" s="41"/>
      <c r="F198" s="41">
        <f t="shared" si="58"/>
        <v>0</v>
      </c>
      <c r="G198" s="41">
        <v>0</v>
      </c>
      <c r="H198" s="41">
        <f>E198*0.889</f>
        <v>0</v>
      </c>
      <c r="I198" s="41">
        <f t="shared" si="59"/>
        <v>0</v>
      </c>
    </row>
    <row r="199" spans="1:9" ht="12.75">
      <c r="A199" s="528" t="s">
        <v>288</v>
      </c>
      <c r="B199" s="529"/>
      <c r="C199" s="530"/>
      <c r="D199" s="45">
        <f aca="true" t="shared" si="60" ref="D199:I199">SUM(D193:D198)</f>
        <v>600</v>
      </c>
      <c r="E199" s="45">
        <f t="shared" si="60"/>
        <v>450</v>
      </c>
      <c r="F199" s="45">
        <f t="shared" si="60"/>
        <v>1050</v>
      </c>
      <c r="G199" s="45">
        <f t="shared" si="60"/>
        <v>506.99999999999994</v>
      </c>
      <c r="H199" s="45">
        <f t="shared" si="60"/>
        <v>400.05</v>
      </c>
      <c r="I199" s="45">
        <f t="shared" si="60"/>
        <v>907.05</v>
      </c>
    </row>
    <row r="200" spans="1:9" ht="12.75">
      <c r="A200" s="531" t="s">
        <v>16</v>
      </c>
      <c r="B200" s="534" t="s">
        <v>309</v>
      </c>
      <c r="C200" s="4" t="s">
        <v>6</v>
      </c>
      <c r="D200" s="58">
        <v>0</v>
      </c>
      <c r="E200" s="58">
        <v>0</v>
      </c>
      <c r="F200" s="58">
        <f aca="true" t="shared" si="61" ref="F200:F220">D200+E200</f>
        <v>0</v>
      </c>
      <c r="G200" s="58">
        <v>0</v>
      </c>
      <c r="H200" s="58">
        <v>0</v>
      </c>
      <c r="I200" s="41">
        <f aca="true" t="shared" si="62" ref="I200:I220">G200+H200</f>
        <v>0</v>
      </c>
    </row>
    <row r="201" spans="1:9" ht="12.75">
      <c r="A201" s="532"/>
      <c r="B201" s="535"/>
      <c r="C201" s="4" t="s">
        <v>7</v>
      </c>
      <c r="D201" s="58">
        <v>0</v>
      </c>
      <c r="E201" s="58">
        <v>0</v>
      </c>
      <c r="F201" s="58">
        <f t="shared" si="61"/>
        <v>0</v>
      </c>
      <c r="G201" s="58">
        <v>0</v>
      </c>
      <c r="H201" s="58">
        <v>0</v>
      </c>
      <c r="I201" s="41">
        <f t="shared" si="62"/>
        <v>0</v>
      </c>
    </row>
    <row r="202" spans="1:9" ht="12.75">
      <c r="A202" s="532"/>
      <c r="B202" s="536"/>
      <c r="C202" s="4" t="s">
        <v>8</v>
      </c>
      <c r="D202" s="58">
        <v>0</v>
      </c>
      <c r="E202" s="58">
        <v>0</v>
      </c>
      <c r="F202" s="58">
        <f t="shared" si="61"/>
        <v>0</v>
      </c>
      <c r="G202" s="58">
        <v>0</v>
      </c>
      <c r="H202" s="58">
        <v>0</v>
      </c>
      <c r="I202" s="41">
        <f t="shared" si="62"/>
        <v>0</v>
      </c>
    </row>
    <row r="203" spans="1:9" ht="12.75">
      <c r="A203" s="532"/>
      <c r="B203" s="534" t="s">
        <v>166</v>
      </c>
      <c r="C203" s="4" t="s">
        <v>6</v>
      </c>
      <c r="D203" s="44">
        <v>0</v>
      </c>
      <c r="E203" s="44">
        <v>0</v>
      </c>
      <c r="F203" s="58">
        <f t="shared" si="61"/>
        <v>0</v>
      </c>
      <c r="G203" s="58">
        <v>0</v>
      </c>
      <c r="H203" s="58">
        <v>0</v>
      </c>
      <c r="I203" s="41">
        <f t="shared" si="62"/>
        <v>0</v>
      </c>
    </row>
    <row r="204" spans="1:9" ht="12.75">
      <c r="A204" s="532"/>
      <c r="B204" s="535"/>
      <c r="C204" s="4" t="s">
        <v>7</v>
      </c>
      <c r="D204" s="44">
        <v>0</v>
      </c>
      <c r="E204" s="44">
        <v>0</v>
      </c>
      <c r="F204" s="58">
        <f t="shared" si="61"/>
        <v>0</v>
      </c>
      <c r="G204" s="58">
        <v>0</v>
      </c>
      <c r="H204" s="58">
        <v>0</v>
      </c>
      <c r="I204" s="41">
        <f t="shared" si="62"/>
        <v>0</v>
      </c>
    </row>
    <row r="205" spans="1:9" ht="12.75">
      <c r="A205" s="532"/>
      <c r="B205" s="536"/>
      <c r="C205" s="4" t="s">
        <v>8</v>
      </c>
      <c r="D205" s="44">
        <v>0</v>
      </c>
      <c r="E205" s="44">
        <v>0</v>
      </c>
      <c r="F205" s="58">
        <f t="shared" si="61"/>
        <v>0</v>
      </c>
      <c r="G205" s="58">
        <v>0</v>
      </c>
      <c r="H205" s="58">
        <v>0</v>
      </c>
      <c r="I205" s="41">
        <f t="shared" si="62"/>
        <v>0</v>
      </c>
    </row>
    <row r="206" spans="1:9" ht="12.75">
      <c r="A206" s="532"/>
      <c r="B206" s="534" t="s">
        <v>308</v>
      </c>
      <c r="C206" s="4" t="s">
        <v>6</v>
      </c>
      <c r="D206" s="44">
        <v>0</v>
      </c>
      <c r="E206" s="44">
        <v>0</v>
      </c>
      <c r="F206" s="44">
        <f t="shared" si="61"/>
        <v>0</v>
      </c>
      <c r="G206" s="44">
        <v>0</v>
      </c>
      <c r="H206" s="44">
        <v>0</v>
      </c>
      <c r="I206" s="41">
        <f t="shared" si="62"/>
        <v>0</v>
      </c>
    </row>
    <row r="207" spans="1:9" ht="12.75">
      <c r="A207" s="532"/>
      <c r="B207" s="535"/>
      <c r="C207" s="4" t="s">
        <v>7</v>
      </c>
      <c r="D207" s="58">
        <v>0</v>
      </c>
      <c r="E207" s="58">
        <v>0</v>
      </c>
      <c r="F207" s="58">
        <f t="shared" si="61"/>
        <v>0</v>
      </c>
      <c r="G207" s="58">
        <v>0</v>
      </c>
      <c r="H207" s="58">
        <v>0</v>
      </c>
      <c r="I207" s="41">
        <f t="shared" si="62"/>
        <v>0</v>
      </c>
    </row>
    <row r="208" spans="1:9" ht="12.75">
      <c r="A208" s="532"/>
      <c r="B208" s="536"/>
      <c r="C208" s="4" t="s">
        <v>8</v>
      </c>
      <c r="D208" s="58">
        <v>0</v>
      </c>
      <c r="E208" s="58">
        <v>0</v>
      </c>
      <c r="F208" s="58">
        <f t="shared" si="61"/>
        <v>0</v>
      </c>
      <c r="G208" s="58">
        <v>0</v>
      </c>
      <c r="H208" s="58">
        <v>0</v>
      </c>
      <c r="I208" s="41">
        <f t="shared" si="62"/>
        <v>0</v>
      </c>
    </row>
    <row r="209" spans="1:9" ht="12.75">
      <c r="A209" s="532"/>
      <c r="B209" s="534" t="s">
        <v>310</v>
      </c>
      <c r="C209" s="4" t="s">
        <v>6</v>
      </c>
      <c r="D209" s="58">
        <v>0</v>
      </c>
      <c r="E209" s="58">
        <v>0</v>
      </c>
      <c r="F209" s="58">
        <f t="shared" si="61"/>
        <v>0</v>
      </c>
      <c r="G209" s="58">
        <v>0</v>
      </c>
      <c r="H209" s="58">
        <v>0</v>
      </c>
      <c r="I209" s="41">
        <f t="shared" si="62"/>
        <v>0</v>
      </c>
    </row>
    <row r="210" spans="1:9" ht="12.75">
      <c r="A210" s="532"/>
      <c r="B210" s="535"/>
      <c r="C210" s="4" t="s">
        <v>7</v>
      </c>
      <c r="D210" s="58">
        <v>0</v>
      </c>
      <c r="E210" s="58">
        <v>0</v>
      </c>
      <c r="F210" s="58">
        <f t="shared" si="61"/>
        <v>0</v>
      </c>
      <c r="G210" s="58">
        <v>0</v>
      </c>
      <c r="H210" s="58">
        <v>0</v>
      </c>
      <c r="I210" s="41">
        <f t="shared" si="62"/>
        <v>0</v>
      </c>
    </row>
    <row r="211" spans="1:9" ht="12.75">
      <c r="A211" s="532"/>
      <c r="B211" s="536"/>
      <c r="C211" s="4" t="s">
        <v>8</v>
      </c>
      <c r="D211" s="58">
        <v>0</v>
      </c>
      <c r="E211" s="58">
        <v>0</v>
      </c>
      <c r="F211" s="58">
        <f t="shared" si="61"/>
        <v>0</v>
      </c>
      <c r="G211" s="58">
        <v>0</v>
      </c>
      <c r="H211" s="58">
        <v>0</v>
      </c>
      <c r="I211" s="41">
        <f t="shared" si="62"/>
        <v>0</v>
      </c>
    </row>
    <row r="212" spans="1:9" ht="12.75">
      <c r="A212" s="532"/>
      <c r="B212" s="538" t="s">
        <v>311</v>
      </c>
      <c r="C212" s="4" t="s">
        <v>6</v>
      </c>
      <c r="D212" s="58">
        <v>0</v>
      </c>
      <c r="E212" s="58">
        <v>0</v>
      </c>
      <c r="F212" s="58">
        <f t="shared" si="61"/>
        <v>0</v>
      </c>
      <c r="G212" s="58">
        <v>0</v>
      </c>
      <c r="H212" s="58">
        <v>0</v>
      </c>
      <c r="I212" s="41">
        <f t="shared" si="62"/>
        <v>0</v>
      </c>
    </row>
    <row r="213" spans="1:9" ht="12.75">
      <c r="A213" s="532"/>
      <c r="B213" s="539"/>
      <c r="C213" s="4" t="s">
        <v>7</v>
      </c>
      <c r="D213" s="58">
        <v>0</v>
      </c>
      <c r="E213" s="58">
        <v>0</v>
      </c>
      <c r="F213" s="58">
        <f t="shared" si="61"/>
        <v>0</v>
      </c>
      <c r="G213" s="58">
        <v>0</v>
      </c>
      <c r="H213" s="58">
        <v>0</v>
      </c>
      <c r="I213" s="41">
        <f t="shared" si="62"/>
        <v>0</v>
      </c>
    </row>
    <row r="214" spans="1:9" ht="12.75">
      <c r="A214" s="532"/>
      <c r="B214" s="540"/>
      <c r="C214" s="4" t="s">
        <v>8</v>
      </c>
      <c r="D214" s="58">
        <v>0</v>
      </c>
      <c r="E214" s="58">
        <v>0</v>
      </c>
      <c r="F214" s="58">
        <f t="shared" si="61"/>
        <v>0</v>
      </c>
      <c r="G214" s="58">
        <v>0</v>
      </c>
      <c r="H214" s="44">
        <v>0</v>
      </c>
      <c r="I214" s="41">
        <f t="shared" si="62"/>
        <v>0</v>
      </c>
    </row>
    <row r="215" spans="1:9" ht="12.75">
      <c r="A215" s="532"/>
      <c r="B215" s="538" t="s">
        <v>167</v>
      </c>
      <c r="C215" s="4" t="s">
        <v>6</v>
      </c>
      <c r="D215" s="58">
        <v>0</v>
      </c>
      <c r="E215" s="58">
        <v>0</v>
      </c>
      <c r="F215" s="58">
        <f t="shared" si="61"/>
        <v>0</v>
      </c>
      <c r="G215" s="58">
        <v>0</v>
      </c>
      <c r="H215" s="58">
        <v>0</v>
      </c>
      <c r="I215" s="41">
        <f t="shared" si="62"/>
        <v>0</v>
      </c>
    </row>
    <row r="216" spans="1:9" ht="12.75">
      <c r="A216" s="532"/>
      <c r="B216" s="539"/>
      <c r="C216" s="4" t="s">
        <v>7</v>
      </c>
      <c r="D216" s="58">
        <v>0</v>
      </c>
      <c r="E216" s="58">
        <v>0</v>
      </c>
      <c r="F216" s="58">
        <f t="shared" si="61"/>
        <v>0</v>
      </c>
      <c r="G216" s="58">
        <v>0</v>
      </c>
      <c r="H216" s="58">
        <v>0</v>
      </c>
      <c r="I216" s="41">
        <f t="shared" si="62"/>
        <v>0</v>
      </c>
    </row>
    <row r="217" spans="1:9" ht="12.75">
      <c r="A217" s="532"/>
      <c r="B217" s="540"/>
      <c r="C217" s="4" t="s">
        <v>8</v>
      </c>
      <c r="D217" s="58">
        <v>0</v>
      </c>
      <c r="E217" s="58">
        <v>0</v>
      </c>
      <c r="F217" s="58">
        <f t="shared" si="61"/>
        <v>0</v>
      </c>
      <c r="G217" s="58">
        <v>0</v>
      </c>
      <c r="H217" s="58">
        <v>0</v>
      </c>
      <c r="I217" s="41">
        <f t="shared" si="62"/>
        <v>0</v>
      </c>
    </row>
    <row r="218" spans="1:9" ht="12.75">
      <c r="A218" s="532"/>
      <c r="B218" s="534" t="s">
        <v>312</v>
      </c>
      <c r="C218" s="4" t="s">
        <v>6</v>
      </c>
      <c r="D218" s="58">
        <v>0</v>
      </c>
      <c r="E218" s="58">
        <v>0</v>
      </c>
      <c r="F218" s="58">
        <f t="shared" si="61"/>
        <v>0</v>
      </c>
      <c r="G218" s="58">
        <v>0</v>
      </c>
      <c r="H218" s="58">
        <v>0</v>
      </c>
      <c r="I218" s="41">
        <f t="shared" si="62"/>
        <v>0</v>
      </c>
    </row>
    <row r="219" spans="1:9" ht="12.75">
      <c r="A219" s="532"/>
      <c r="B219" s="535"/>
      <c r="C219" s="4" t="s">
        <v>7</v>
      </c>
      <c r="D219" s="58">
        <v>0</v>
      </c>
      <c r="E219" s="58">
        <v>0</v>
      </c>
      <c r="F219" s="58">
        <f t="shared" si="61"/>
        <v>0</v>
      </c>
      <c r="G219" s="58">
        <v>0</v>
      </c>
      <c r="H219" s="58">
        <v>0</v>
      </c>
      <c r="I219" s="41">
        <f t="shared" si="62"/>
        <v>0</v>
      </c>
    </row>
    <row r="220" spans="1:9" ht="12.75">
      <c r="A220" s="533"/>
      <c r="B220" s="536"/>
      <c r="C220" s="4" t="s">
        <v>8</v>
      </c>
      <c r="D220" s="58">
        <v>0</v>
      </c>
      <c r="E220" s="58">
        <v>0</v>
      </c>
      <c r="F220" s="58">
        <f t="shared" si="61"/>
        <v>0</v>
      </c>
      <c r="G220" s="58">
        <v>0</v>
      </c>
      <c r="H220" s="58">
        <v>0</v>
      </c>
      <c r="I220" s="41">
        <f t="shared" si="62"/>
        <v>0</v>
      </c>
    </row>
    <row r="221" spans="1:9" ht="12.75">
      <c r="A221" s="528" t="s">
        <v>288</v>
      </c>
      <c r="B221" s="529"/>
      <c r="C221" s="530"/>
      <c r="D221" s="45">
        <f aca="true" t="shared" si="63" ref="D221:I221">SUM(D200:D220)</f>
        <v>0</v>
      </c>
      <c r="E221" s="45">
        <f t="shared" si="63"/>
        <v>0</v>
      </c>
      <c r="F221" s="45">
        <f t="shared" si="63"/>
        <v>0</v>
      </c>
      <c r="G221" s="45">
        <f t="shared" si="63"/>
        <v>0</v>
      </c>
      <c r="H221" s="45">
        <f t="shared" si="63"/>
        <v>0</v>
      </c>
      <c r="I221" s="45">
        <f t="shared" si="63"/>
        <v>0</v>
      </c>
    </row>
    <row r="222" spans="1:9" ht="12.75">
      <c r="A222" s="531" t="s">
        <v>17</v>
      </c>
      <c r="B222" s="534" t="s">
        <v>169</v>
      </c>
      <c r="C222" s="4" t="s">
        <v>6</v>
      </c>
      <c r="D222" s="87">
        <v>0</v>
      </c>
      <c r="E222" s="41">
        <v>0</v>
      </c>
      <c r="F222" s="41">
        <f aca="true" t="shared" si="64" ref="F222:F233">D222+E222</f>
        <v>0</v>
      </c>
      <c r="G222" s="145">
        <v>0</v>
      </c>
      <c r="H222" s="44">
        <v>0</v>
      </c>
      <c r="I222" s="41">
        <f aca="true" t="shared" si="65" ref="I222:I233">G222+H222</f>
        <v>0</v>
      </c>
    </row>
    <row r="223" spans="1:9" ht="12.75">
      <c r="A223" s="532"/>
      <c r="B223" s="535"/>
      <c r="C223" s="4" t="s">
        <v>7</v>
      </c>
      <c r="D223" s="44">
        <v>0</v>
      </c>
      <c r="E223" s="44">
        <v>0</v>
      </c>
      <c r="F223" s="41">
        <f t="shared" si="64"/>
        <v>0</v>
      </c>
      <c r="G223" s="44">
        <v>0</v>
      </c>
      <c r="H223" s="44">
        <v>0</v>
      </c>
      <c r="I223" s="41">
        <f t="shared" si="65"/>
        <v>0</v>
      </c>
    </row>
    <row r="224" spans="1:9" ht="12.75">
      <c r="A224" s="532"/>
      <c r="B224" s="536"/>
      <c r="C224" s="4" t="s">
        <v>8</v>
      </c>
      <c r="D224" s="44">
        <v>0</v>
      </c>
      <c r="E224" s="44">
        <v>0</v>
      </c>
      <c r="F224" s="41">
        <f t="shared" si="64"/>
        <v>0</v>
      </c>
      <c r="G224" s="44">
        <v>0</v>
      </c>
      <c r="H224" s="44">
        <v>0</v>
      </c>
      <c r="I224" s="41">
        <f t="shared" si="65"/>
        <v>0</v>
      </c>
    </row>
    <row r="225" spans="1:9" ht="12.75">
      <c r="A225" s="532"/>
      <c r="B225" s="534" t="s">
        <v>170</v>
      </c>
      <c r="C225" s="4" t="s">
        <v>6</v>
      </c>
      <c r="D225" s="44">
        <v>0</v>
      </c>
      <c r="E225" s="44">
        <v>0</v>
      </c>
      <c r="F225" s="41">
        <f t="shared" si="64"/>
        <v>0</v>
      </c>
      <c r="G225" s="44">
        <v>0</v>
      </c>
      <c r="H225" s="44">
        <v>0</v>
      </c>
      <c r="I225" s="41">
        <f t="shared" si="65"/>
        <v>0</v>
      </c>
    </row>
    <row r="226" spans="1:9" ht="12.75">
      <c r="A226" s="532"/>
      <c r="B226" s="535"/>
      <c r="C226" s="4" t="s">
        <v>7</v>
      </c>
      <c r="D226" s="44">
        <v>0</v>
      </c>
      <c r="E226" s="44">
        <v>0</v>
      </c>
      <c r="F226" s="41">
        <f t="shared" si="64"/>
        <v>0</v>
      </c>
      <c r="G226" s="44">
        <v>0</v>
      </c>
      <c r="H226" s="44">
        <v>0</v>
      </c>
      <c r="I226" s="41">
        <f t="shared" si="65"/>
        <v>0</v>
      </c>
    </row>
    <row r="227" spans="1:9" ht="12.75">
      <c r="A227" s="532"/>
      <c r="B227" s="536"/>
      <c r="C227" s="4" t="s">
        <v>8</v>
      </c>
      <c r="D227" s="44">
        <v>0</v>
      </c>
      <c r="E227" s="44">
        <v>0</v>
      </c>
      <c r="F227" s="41">
        <f t="shared" si="64"/>
        <v>0</v>
      </c>
      <c r="G227" s="44">
        <v>0</v>
      </c>
      <c r="H227" s="44">
        <v>0</v>
      </c>
      <c r="I227" s="41">
        <f t="shared" si="65"/>
        <v>0</v>
      </c>
    </row>
    <row r="228" spans="1:9" ht="12.75">
      <c r="A228" s="532"/>
      <c r="B228" s="33"/>
      <c r="C228" s="4" t="s">
        <v>6</v>
      </c>
      <c r="D228" s="41">
        <v>0</v>
      </c>
      <c r="E228" s="41">
        <v>0</v>
      </c>
      <c r="F228" s="41">
        <f t="shared" si="64"/>
        <v>0</v>
      </c>
      <c r="G228" s="41">
        <v>0</v>
      </c>
      <c r="H228" s="41">
        <v>0</v>
      </c>
      <c r="I228" s="41">
        <f t="shared" si="65"/>
        <v>0</v>
      </c>
    </row>
    <row r="229" spans="1:9" ht="12.75">
      <c r="A229" s="532"/>
      <c r="B229" s="33" t="s">
        <v>314</v>
      </c>
      <c r="C229" s="4" t="s">
        <v>7</v>
      </c>
      <c r="D229" s="41">
        <v>0</v>
      </c>
      <c r="E229" s="41">
        <v>0</v>
      </c>
      <c r="F229" s="41">
        <f t="shared" si="64"/>
        <v>0</v>
      </c>
      <c r="G229" s="41">
        <v>0</v>
      </c>
      <c r="H229" s="41">
        <v>0</v>
      </c>
      <c r="I229" s="41">
        <f t="shared" si="65"/>
        <v>0</v>
      </c>
    </row>
    <row r="230" spans="1:9" ht="12.75">
      <c r="A230" s="532"/>
      <c r="B230" s="33"/>
      <c r="C230" s="4" t="s">
        <v>8</v>
      </c>
      <c r="D230" s="41">
        <v>0</v>
      </c>
      <c r="E230" s="41">
        <v>0</v>
      </c>
      <c r="F230" s="41">
        <f t="shared" si="64"/>
        <v>0</v>
      </c>
      <c r="G230" s="41">
        <v>0</v>
      </c>
      <c r="H230" s="41">
        <v>0</v>
      </c>
      <c r="I230" s="41">
        <f t="shared" si="65"/>
        <v>0</v>
      </c>
    </row>
    <row r="231" spans="1:9" ht="12.75">
      <c r="A231" s="532"/>
      <c r="B231" s="534" t="s">
        <v>313</v>
      </c>
      <c r="C231" s="4" t="s">
        <v>6</v>
      </c>
      <c r="D231" s="44">
        <v>0</v>
      </c>
      <c r="E231" s="44">
        <v>0</v>
      </c>
      <c r="F231" s="41">
        <f t="shared" si="64"/>
        <v>0</v>
      </c>
      <c r="G231" s="44">
        <v>0</v>
      </c>
      <c r="H231" s="44">
        <v>0</v>
      </c>
      <c r="I231" s="41">
        <f t="shared" si="65"/>
        <v>0</v>
      </c>
    </row>
    <row r="232" spans="1:9" ht="12.75">
      <c r="A232" s="532"/>
      <c r="B232" s="535"/>
      <c r="C232" s="4" t="s">
        <v>7</v>
      </c>
      <c r="D232" s="44">
        <v>0</v>
      </c>
      <c r="E232" s="44">
        <v>0</v>
      </c>
      <c r="F232" s="41">
        <f t="shared" si="64"/>
        <v>0</v>
      </c>
      <c r="G232" s="44">
        <v>0</v>
      </c>
      <c r="H232" s="44">
        <v>0</v>
      </c>
      <c r="I232" s="41">
        <f t="shared" si="65"/>
        <v>0</v>
      </c>
    </row>
    <row r="233" spans="1:9" ht="12.75">
      <c r="A233" s="532"/>
      <c r="B233" s="536"/>
      <c r="C233" s="4" t="s">
        <v>8</v>
      </c>
      <c r="D233" s="44">
        <v>0</v>
      </c>
      <c r="E233" s="44">
        <v>0</v>
      </c>
      <c r="F233" s="41">
        <f t="shared" si="64"/>
        <v>0</v>
      </c>
      <c r="G233" s="44">
        <v>0</v>
      </c>
      <c r="H233" s="44">
        <v>0</v>
      </c>
      <c r="I233" s="41">
        <f t="shared" si="65"/>
        <v>0</v>
      </c>
    </row>
    <row r="234" spans="1:9" ht="12.75">
      <c r="A234" s="528" t="s">
        <v>288</v>
      </c>
      <c r="B234" s="529"/>
      <c r="C234" s="530"/>
      <c r="D234" s="45">
        <f aca="true" t="shared" si="66" ref="D234:I234">SUM(D222:D233)</f>
        <v>0</v>
      </c>
      <c r="E234" s="45">
        <f t="shared" si="66"/>
        <v>0</v>
      </c>
      <c r="F234" s="45">
        <f t="shared" si="66"/>
        <v>0</v>
      </c>
      <c r="G234" s="45">
        <f t="shared" si="66"/>
        <v>0</v>
      </c>
      <c r="H234" s="45">
        <f t="shared" si="66"/>
        <v>0</v>
      </c>
      <c r="I234" s="45">
        <f t="shared" si="66"/>
        <v>0</v>
      </c>
    </row>
    <row r="235" spans="1:9" ht="12.75">
      <c r="A235" s="531" t="s">
        <v>18</v>
      </c>
      <c r="B235" s="548" t="s">
        <v>308</v>
      </c>
      <c r="C235" s="4" t="s">
        <v>6</v>
      </c>
      <c r="D235" s="41">
        <v>0</v>
      </c>
      <c r="E235" s="41">
        <v>0</v>
      </c>
      <c r="F235" s="41">
        <f aca="true" t="shared" si="67" ref="F235:F243">D235+E235</f>
        <v>0</v>
      </c>
      <c r="G235" s="41">
        <v>0</v>
      </c>
      <c r="H235" s="41">
        <v>0</v>
      </c>
      <c r="I235" s="41">
        <f aca="true" t="shared" si="68" ref="I235:I243">G235+H235</f>
        <v>0</v>
      </c>
    </row>
    <row r="236" spans="1:9" ht="12.75">
      <c r="A236" s="532"/>
      <c r="B236" s="550"/>
      <c r="C236" s="4" t="s">
        <v>7</v>
      </c>
      <c r="D236" s="41">
        <v>0</v>
      </c>
      <c r="E236" s="41">
        <v>0</v>
      </c>
      <c r="F236" s="41">
        <f t="shared" si="67"/>
        <v>0</v>
      </c>
      <c r="G236" s="41">
        <v>0</v>
      </c>
      <c r="H236" s="41">
        <v>0</v>
      </c>
      <c r="I236" s="41">
        <f t="shared" si="68"/>
        <v>0</v>
      </c>
    </row>
    <row r="237" spans="1:9" ht="12.75">
      <c r="A237" s="532"/>
      <c r="B237" s="552"/>
      <c r="C237" s="4" t="s">
        <v>8</v>
      </c>
      <c r="D237" s="41">
        <v>0</v>
      </c>
      <c r="E237" s="41">
        <v>0</v>
      </c>
      <c r="F237" s="41">
        <f t="shared" si="67"/>
        <v>0</v>
      </c>
      <c r="G237" s="41">
        <v>0</v>
      </c>
      <c r="H237" s="41">
        <v>0</v>
      </c>
      <c r="I237" s="41">
        <f t="shared" si="68"/>
        <v>0</v>
      </c>
    </row>
    <row r="238" spans="1:9" ht="12.75">
      <c r="A238" s="532"/>
      <c r="B238" s="534" t="s">
        <v>314</v>
      </c>
      <c r="C238" s="4" t="s">
        <v>6</v>
      </c>
      <c r="D238" s="41">
        <v>0</v>
      </c>
      <c r="E238" s="41">
        <v>0</v>
      </c>
      <c r="F238" s="41">
        <f t="shared" si="67"/>
        <v>0</v>
      </c>
      <c r="G238" s="41">
        <v>0</v>
      </c>
      <c r="H238" s="41">
        <v>0</v>
      </c>
      <c r="I238" s="41">
        <f t="shared" si="68"/>
        <v>0</v>
      </c>
    </row>
    <row r="239" spans="1:9" ht="12.75">
      <c r="A239" s="532"/>
      <c r="B239" s="535"/>
      <c r="C239" s="4" t="s">
        <v>7</v>
      </c>
      <c r="D239" s="41">
        <v>0</v>
      </c>
      <c r="E239" s="41">
        <v>0</v>
      </c>
      <c r="F239" s="41">
        <f t="shared" si="67"/>
        <v>0</v>
      </c>
      <c r="G239" s="41">
        <v>0</v>
      </c>
      <c r="H239" s="41">
        <v>0</v>
      </c>
      <c r="I239" s="41">
        <f t="shared" si="68"/>
        <v>0</v>
      </c>
    </row>
    <row r="240" spans="1:9" ht="12.75">
      <c r="A240" s="532"/>
      <c r="B240" s="536"/>
      <c r="C240" s="4" t="s">
        <v>8</v>
      </c>
      <c r="D240" s="41">
        <v>0</v>
      </c>
      <c r="E240" s="41">
        <v>0</v>
      </c>
      <c r="F240" s="41">
        <f t="shared" si="67"/>
        <v>0</v>
      </c>
      <c r="G240" s="41">
        <v>0</v>
      </c>
      <c r="H240" s="41">
        <v>0</v>
      </c>
      <c r="I240" s="41">
        <f t="shared" si="68"/>
        <v>0</v>
      </c>
    </row>
    <row r="241" spans="1:9" ht="12.75">
      <c r="A241" s="532"/>
      <c r="B241" s="69"/>
      <c r="C241" s="1" t="s">
        <v>6</v>
      </c>
      <c r="D241" s="41">
        <v>0</v>
      </c>
      <c r="E241" s="41">
        <v>0</v>
      </c>
      <c r="F241" s="41">
        <f t="shared" si="67"/>
        <v>0</v>
      </c>
      <c r="G241" s="41">
        <v>0</v>
      </c>
      <c r="H241" s="41">
        <v>0</v>
      </c>
      <c r="I241" s="41">
        <f t="shared" si="68"/>
        <v>0</v>
      </c>
    </row>
    <row r="242" spans="1:9" ht="12.75">
      <c r="A242" s="532"/>
      <c r="B242" s="33" t="s">
        <v>312</v>
      </c>
      <c r="C242" s="1" t="s">
        <v>7</v>
      </c>
      <c r="D242" s="41">
        <v>0</v>
      </c>
      <c r="E242" s="41">
        <v>0</v>
      </c>
      <c r="F242" s="41">
        <f t="shared" si="67"/>
        <v>0</v>
      </c>
      <c r="G242" s="41">
        <v>0</v>
      </c>
      <c r="H242" s="41">
        <v>0</v>
      </c>
      <c r="I242" s="41">
        <f t="shared" si="68"/>
        <v>0</v>
      </c>
    </row>
    <row r="243" spans="1:9" ht="12.75">
      <c r="A243" s="533"/>
      <c r="B243" s="34"/>
      <c r="C243" s="1" t="s">
        <v>8</v>
      </c>
      <c r="D243" s="41">
        <v>0</v>
      </c>
      <c r="E243" s="41">
        <v>0</v>
      </c>
      <c r="F243" s="41">
        <f t="shared" si="67"/>
        <v>0</v>
      </c>
      <c r="G243" s="41">
        <v>0</v>
      </c>
      <c r="H243" s="41">
        <v>0</v>
      </c>
      <c r="I243" s="41">
        <f t="shared" si="68"/>
        <v>0</v>
      </c>
    </row>
    <row r="244" spans="1:9" ht="12.75">
      <c r="A244" s="575" t="s">
        <v>288</v>
      </c>
      <c r="B244" s="576"/>
      <c r="C244" s="530"/>
      <c r="D244" s="45">
        <f aca="true" t="shared" si="69" ref="D244:I244">SUM(D235:D243)</f>
        <v>0</v>
      </c>
      <c r="E244" s="45">
        <f t="shared" si="69"/>
        <v>0</v>
      </c>
      <c r="F244" s="45">
        <f t="shared" si="69"/>
        <v>0</v>
      </c>
      <c r="G244" s="45">
        <f t="shared" si="69"/>
        <v>0</v>
      </c>
      <c r="H244" s="45">
        <f t="shared" si="69"/>
        <v>0</v>
      </c>
      <c r="I244" s="45">
        <f t="shared" si="69"/>
        <v>0</v>
      </c>
    </row>
    <row r="245" spans="1:9" ht="12.75">
      <c r="A245" s="537" t="s">
        <v>19</v>
      </c>
      <c r="B245" s="537"/>
      <c r="C245" s="5" t="s">
        <v>6</v>
      </c>
      <c r="D245" s="130">
        <f aca="true" t="shared" si="70" ref="D245:I247">D193+D196+D200+D203+D206+D209+D212+D215+D218+D222+D225+D228+D231+D235+D238+D241</f>
        <v>580</v>
      </c>
      <c r="E245" s="130">
        <f t="shared" si="70"/>
        <v>410</v>
      </c>
      <c r="F245" s="130">
        <f t="shared" si="70"/>
        <v>990</v>
      </c>
      <c r="G245" s="130">
        <f t="shared" si="70"/>
        <v>490.09999999999997</v>
      </c>
      <c r="H245" s="130">
        <f t="shared" si="70"/>
        <v>364.49</v>
      </c>
      <c r="I245" s="130">
        <f t="shared" si="70"/>
        <v>854.5899999999999</v>
      </c>
    </row>
    <row r="246" spans="1:9" ht="12.75">
      <c r="A246" s="537"/>
      <c r="B246" s="537"/>
      <c r="C246" s="5" t="s">
        <v>7</v>
      </c>
      <c r="D246" s="130">
        <f t="shared" si="70"/>
        <v>20</v>
      </c>
      <c r="E246" s="130">
        <f t="shared" si="70"/>
        <v>40</v>
      </c>
      <c r="F246" s="130">
        <f t="shared" si="70"/>
        <v>60</v>
      </c>
      <c r="G246" s="130">
        <f t="shared" si="70"/>
        <v>16.9</v>
      </c>
      <c r="H246" s="130">
        <f t="shared" si="70"/>
        <v>35.56</v>
      </c>
      <c r="I246" s="130">
        <f t="shared" si="70"/>
        <v>52.46</v>
      </c>
    </row>
    <row r="247" spans="1:9" ht="12.75">
      <c r="A247" s="537"/>
      <c r="B247" s="537"/>
      <c r="C247" s="5" t="s">
        <v>8</v>
      </c>
      <c r="D247" s="130">
        <f t="shared" si="70"/>
        <v>0</v>
      </c>
      <c r="E247" s="130">
        <f t="shared" si="70"/>
        <v>0</v>
      </c>
      <c r="F247" s="130">
        <f t="shared" si="70"/>
        <v>0</v>
      </c>
      <c r="G247" s="130">
        <f t="shared" si="70"/>
        <v>0</v>
      </c>
      <c r="H247" s="130">
        <f t="shared" si="70"/>
        <v>0</v>
      </c>
      <c r="I247" s="130">
        <f t="shared" si="70"/>
        <v>0</v>
      </c>
    </row>
    <row r="248" spans="1:9" ht="12.75">
      <c r="A248" s="508" t="s">
        <v>9</v>
      </c>
      <c r="B248" s="509"/>
      <c r="C248" s="509"/>
      <c r="D248" s="422">
        <f aca="true" t="shared" si="71" ref="D248:I248">SUM(D245:D247)</f>
        <v>600</v>
      </c>
      <c r="E248" s="422">
        <f t="shared" si="71"/>
        <v>450</v>
      </c>
      <c r="F248" s="422">
        <f t="shared" si="71"/>
        <v>1050</v>
      </c>
      <c r="G248" s="422">
        <f t="shared" si="71"/>
        <v>506.99999999999994</v>
      </c>
      <c r="H248" s="422">
        <f t="shared" si="71"/>
        <v>400.05</v>
      </c>
      <c r="I248" s="422">
        <f t="shared" si="71"/>
        <v>907.05</v>
      </c>
    </row>
  </sheetData>
  <sheetProtection/>
  <mergeCells count="128">
    <mergeCell ref="A248:C248"/>
    <mergeCell ref="A234:C234"/>
    <mergeCell ref="A235:A243"/>
    <mergeCell ref="B235:B237"/>
    <mergeCell ref="B238:B240"/>
    <mergeCell ref="A244:C244"/>
    <mergeCell ref="A245:B247"/>
    <mergeCell ref="B215:B217"/>
    <mergeCell ref="B218:B220"/>
    <mergeCell ref="A221:C221"/>
    <mergeCell ref="A222:A233"/>
    <mergeCell ref="B222:B224"/>
    <mergeCell ref="B225:B227"/>
    <mergeCell ref="B231:B233"/>
    <mergeCell ref="A193:A198"/>
    <mergeCell ref="B193:B195"/>
    <mergeCell ref="B196:B198"/>
    <mergeCell ref="A199:C199"/>
    <mergeCell ref="A200:A220"/>
    <mergeCell ref="B200:B202"/>
    <mergeCell ref="B203:B205"/>
    <mergeCell ref="B206:B208"/>
    <mergeCell ref="B209:B211"/>
    <mergeCell ref="B212:B214"/>
    <mergeCell ref="A186:C186"/>
    <mergeCell ref="A187:C187"/>
    <mergeCell ref="A188:B188"/>
    <mergeCell ref="A189:I189"/>
    <mergeCell ref="A191:A192"/>
    <mergeCell ref="B191:B192"/>
    <mergeCell ref="C191:C192"/>
    <mergeCell ref="D191:F191"/>
    <mergeCell ref="G191:I191"/>
    <mergeCell ref="A172:C172"/>
    <mergeCell ref="A173:A181"/>
    <mergeCell ref="B173:B175"/>
    <mergeCell ref="B176:B178"/>
    <mergeCell ref="A182:C182"/>
    <mergeCell ref="A183:B185"/>
    <mergeCell ref="B153:B155"/>
    <mergeCell ref="B156:B158"/>
    <mergeCell ref="A159:C159"/>
    <mergeCell ref="A160:A171"/>
    <mergeCell ref="B160:B162"/>
    <mergeCell ref="B163:B165"/>
    <mergeCell ref="B169:B171"/>
    <mergeCell ref="A131:A136"/>
    <mergeCell ref="B131:B133"/>
    <mergeCell ref="B134:B136"/>
    <mergeCell ref="A137:C137"/>
    <mergeCell ref="A138:A158"/>
    <mergeCell ref="B138:B140"/>
    <mergeCell ref="B141:B143"/>
    <mergeCell ref="B144:B146"/>
    <mergeCell ref="B147:B149"/>
    <mergeCell ref="B150:B152"/>
    <mergeCell ref="A125:C125"/>
    <mergeCell ref="A126:B126"/>
    <mergeCell ref="A127:I127"/>
    <mergeCell ref="A129:A130"/>
    <mergeCell ref="B129:B130"/>
    <mergeCell ref="C129:C130"/>
    <mergeCell ref="D129:F129"/>
    <mergeCell ref="G129:I129"/>
    <mergeCell ref="A36:A47"/>
    <mergeCell ref="A3:I3"/>
    <mergeCell ref="A1:C1"/>
    <mergeCell ref="A2:B2"/>
    <mergeCell ref="B14:B16"/>
    <mergeCell ref="A14:A34"/>
    <mergeCell ref="G5:I5"/>
    <mergeCell ref="A13:C13"/>
    <mergeCell ref="A7:A12"/>
    <mergeCell ref="B7:B9"/>
    <mergeCell ref="B32:B34"/>
    <mergeCell ref="A35:C35"/>
    <mergeCell ref="B10:B12"/>
    <mergeCell ref="B17:B19"/>
    <mergeCell ref="B20:B22"/>
    <mergeCell ref="B23:B25"/>
    <mergeCell ref="B26:B28"/>
    <mergeCell ref="B29:B31"/>
    <mergeCell ref="D5:F5"/>
    <mergeCell ref="A5:A6"/>
    <mergeCell ref="B5:B6"/>
    <mergeCell ref="C5:C6"/>
    <mergeCell ref="A62:C62"/>
    <mergeCell ref="B36:B38"/>
    <mergeCell ref="B39:B41"/>
    <mergeCell ref="B45:B47"/>
    <mergeCell ref="B49:B51"/>
    <mergeCell ref="B52:B54"/>
    <mergeCell ref="A59:B61"/>
    <mergeCell ref="A48:C48"/>
    <mergeCell ref="A49:A57"/>
    <mergeCell ref="A68:I68"/>
    <mergeCell ref="A69:I69"/>
    <mergeCell ref="A65:C65"/>
    <mergeCell ref="A66:B66"/>
    <mergeCell ref="A58:C58"/>
    <mergeCell ref="A72:B73"/>
    <mergeCell ref="C72:C73"/>
    <mergeCell ref="D72:F72"/>
    <mergeCell ref="G72:I72"/>
    <mergeCell ref="A74:B76"/>
    <mergeCell ref="A77:C77"/>
    <mergeCell ref="A78:B80"/>
    <mergeCell ref="A81:C81"/>
    <mergeCell ref="A82:B84"/>
    <mergeCell ref="A85:C85"/>
    <mergeCell ref="A86:B88"/>
    <mergeCell ref="A89:C89"/>
    <mergeCell ref="A90:B92"/>
    <mergeCell ref="A93:C93"/>
    <mergeCell ref="A94:B96"/>
    <mergeCell ref="A97:C97"/>
    <mergeCell ref="A98:B100"/>
    <mergeCell ref="A101:C101"/>
    <mergeCell ref="A114:B116"/>
    <mergeCell ref="A117:C117"/>
    <mergeCell ref="A118:B120"/>
    <mergeCell ref="A121:C121"/>
    <mergeCell ref="A102:B104"/>
    <mergeCell ref="A105:C105"/>
    <mergeCell ref="A106:B108"/>
    <mergeCell ref="A109:C109"/>
    <mergeCell ref="A110:B112"/>
    <mergeCell ref="A113:C113"/>
  </mergeCells>
  <printOptions horizontalCentered="1"/>
  <pageMargins left="0.9448818897637796" right="0.5511811023622047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7.57421875" style="110" customWidth="1"/>
    <col min="2" max="2" width="9.57421875" style="110" customWidth="1"/>
    <col min="3" max="3" width="8.7109375" style="138" customWidth="1"/>
    <col min="4" max="9" width="11.00390625" style="0" customWidth="1"/>
  </cols>
  <sheetData>
    <row r="1" spans="1:9" ht="12.75">
      <c r="A1" s="483" t="s">
        <v>22</v>
      </c>
      <c r="B1" s="483"/>
      <c r="C1" s="483"/>
      <c r="D1" s="483"/>
      <c r="G1" s="590" t="s">
        <v>400</v>
      </c>
      <c r="H1" s="590"/>
      <c r="I1" s="590"/>
    </row>
    <row r="2" spans="1:9" ht="12.75">
      <c r="A2" s="578" t="s">
        <v>110</v>
      </c>
      <c r="B2" s="578"/>
      <c r="C2" s="578"/>
      <c r="D2" s="578"/>
      <c r="E2" s="25"/>
      <c r="F2" s="25"/>
      <c r="G2" s="598" t="s">
        <v>401</v>
      </c>
      <c r="H2" s="598"/>
      <c r="I2" s="598"/>
    </row>
    <row r="3" spans="2:9" ht="12.75">
      <c r="B3" s="189"/>
      <c r="C3" s="189"/>
      <c r="D3" s="189"/>
      <c r="E3" s="577" t="s">
        <v>237</v>
      </c>
      <c r="F3" s="577"/>
      <c r="G3" s="598" t="s">
        <v>402</v>
      </c>
      <c r="H3" s="598"/>
      <c r="I3" s="598"/>
    </row>
    <row r="4" spans="1:9" ht="12.75">
      <c r="A4" s="577" t="s">
        <v>513</v>
      </c>
      <c r="B4" s="577"/>
      <c r="C4" s="577"/>
      <c r="D4" s="577"/>
      <c r="E4" s="577"/>
      <c r="F4" s="577"/>
      <c r="G4" s="577"/>
      <c r="H4" s="577"/>
      <c r="I4" s="577"/>
    </row>
    <row r="5" spans="1:9" ht="12.75">
      <c r="A5" s="35"/>
      <c r="B5" s="35"/>
      <c r="C5" s="134"/>
      <c r="D5" s="35"/>
      <c r="E5" s="35"/>
      <c r="F5" s="35"/>
      <c r="G5" s="35"/>
      <c r="H5" s="504" t="s">
        <v>245</v>
      </c>
      <c r="I5" s="504"/>
    </row>
    <row r="6" spans="1:9" ht="12.75">
      <c r="A6" s="599" t="s">
        <v>297</v>
      </c>
      <c r="B6" s="485" t="s">
        <v>238</v>
      </c>
      <c r="C6" s="438" t="s">
        <v>160</v>
      </c>
      <c r="D6" s="508" t="s">
        <v>244</v>
      </c>
      <c r="E6" s="509"/>
      <c r="F6" s="510"/>
      <c r="G6" s="508" t="s">
        <v>243</v>
      </c>
      <c r="H6" s="509"/>
      <c r="I6" s="510"/>
    </row>
    <row r="7" spans="1:10" ht="12.75">
      <c r="A7" s="600"/>
      <c r="B7" s="487"/>
      <c r="C7" s="439" t="s">
        <v>369</v>
      </c>
      <c r="D7" s="421" t="s">
        <v>2</v>
      </c>
      <c r="E7" s="421" t="s">
        <v>3</v>
      </c>
      <c r="F7" s="421" t="s">
        <v>4</v>
      </c>
      <c r="G7" s="421" t="s">
        <v>2</v>
      </c>
      <c r="H7" s="421" t="s">
        <v>3</v>
      </c>
      <c r="I7" s="421" t="s">
        <v>4</v>
      </c>
      <c r="J7" s="39"/>
    </row>
    <row r="8" spans="1:10" ht="12.75">
      <c r="A8" s="531" t="s">
        <v>11</v>
      </c>
      <c r="B8" s="107">
        <v>30</v>
      </c>
      <c r="C8" s="176" t="s">
        <v>323</v>
      </c>
      <c r="D8" s="58">
        <v>38</v>
      </c>
      <c r="E8" s="58">
        <v>67</v>
      </c>
      <c r="F8" s="58">
        <v>105</v>
      </c>
      <c r="G8" s="58">
        <v>32</v>
      </c>
      <c r="H8" s="58">
        <v>60</v>
      </c>
      <c r="I8" s="41">
        <f>G8+H8</f>
        <v>92</v>
      </c>
      <c r="J8" s="39"/>
    </row>
    <row r="9" spans="1:10" ht="12.75">
      <c r="A9" s="532"/>
      <c r="B9" s="107" t="s">
        <v>536</v>
      </c>
      <c r="C9" s="176" t="s">
        <v>323</v>
      </c>
      <c r="D9" s="58">
        <v>957</v>
      </c>
      <c r="E9" s="58">
        <v>659</v>
      </c>
      <c r="F9" s="58">
        <v>1616</v>
      </c>
      <c r="G9" s="58">
        <v>809</v>
      </c>
      <c r="H9" s="58">
        <v>586</v>
      </c>
      <c r="I9" s="41">
        <f aca="true" t="shared" si="0" ref="I9:I21">G9+H9</f>
        <v>1395</v>
      </c>
      <c r="J9" s="39"/>
    </row>
    <row r="10" spans="1:10" ht="11.25" customHeight="1">
      <c r="A10" s="532"/>
      <c r="B10" s="107">
        <v>33</v>
      </c>
      <c r="C10" s="176" t="s">
        <v>323</v>
      </c>
      <c r="D10" s="58">
        <v>2133</v>
      </c>
      <c r="E10" s="58">
        <v>1843</v>
      </c>
      <c r="F10" s="58">
        <v>3976</v>
      </c>
      <c r="G10" s="58">
        <v>1804</v>
      </c>
      <c r="H10" s="58">
        <v>1639</v>
      </c>
      <c r="I10" s="41">
        <f t="shared" si="0"/>
        <v>3443</v>
      </c>
      <c r="J10" s="39"/>
    </row>
    <row r="11" spans="1:10" ht="10.5" customHeight="1">
      <c r="A11" s="532"/>
      <c r="B11" s="107">
        <v>41</v>
      </c>
      <c r="C11" s="176" t="s">
        <v>323</v>
      </c>
      <c r="D11" s="58">
        <v>1389</v>
      </c>
      <c r="E11" s="58">
        <v>1203</v>
      </c>
      <c r="F11" s="58">
        <v>2592</v>
      </c>
      <c r="G11" s="58">
        <v>1175</v>
      </c>
      <c r="H11" s="58">
        <v>1070</v>
      </c>
      <c r="I11" s="41">
        <f t="shared" si="0"/>
        <v>2245</v>
      </c>
      <c r="J11" s="39"/>
    </row>
    <row r="12" spans="1:10" ht="12.75">
      <c r="A12" s="532"/>
      <c r="B12" s="107">
        <v>42</v>
      </c>
      <c r="C12" s="176" t="s">
        <v>323</v>
      </c>
      <c r="D12" s="58">
        <v>495</v>
      </c>
      <c r="E12" s="58">
        <v>69</v>
      </c>
      <c r="F12" s="58">
        <v>564</v>
      </c>
      <c r="G12" s="58">
        <v>419</v>
      </c>
      <c r="H12" s="58">
        <v>61</v>
      </c>
      <c r="I12" s="41">
        <f t="shared" si="0"/>
        <v>480</v>
      </c>
      <c r="J12" s="39"/>
    </row>
    <row r="13" spans="1:10" ht="11.25" customHeight="1">
      <c r="A13" s="532"/>
      <c r="B13" s="107">
        <v>52</v>
      </c>
      <c r="C13" s="176" t="s">
        <v>323</v>
      </c>
      <c r="D13" s="58">
        <v>1301</v>
      </c>
      <c r="E13" s="58">
        <v>1350</v>
      </c>
      <c r="F13" s="58">
        <v>2651</v>
      </c>
      <c r="G13" s="58">
        <v>1100</v>
      </c>
      <c r="H13" s="58">
        <v>1201</v>
      </c>
      <c r="I13" s="41">
        <f t="shared" si="0"/>
        <v>2301</v>
      </c>
      <c r="J13" s="39"/>
    </row>
    <row r="14" spans="1:10" ht="10.5" customHeight="1">
      <c r="A14" s="532"/>
      <c r="B14" s="107">
        <v>70</v>
      </c>
      <c r="C14" s="176" t="s">
        <v>323</v>
      </c>
      <c r="D14" s="58">
        <v>1004</v>
      </c>
      <c r="E14" s="58">
        <v>514</v>
      </c>
      <c r="F14" s="58">
        <v>1518</v>
      </c>
      <c r="G14" s="58">
        <v>849</v>
      </c>
      <c r="H14" s="58">
        <v>457</v>
      </c>
      <c r="I14" s="41">
        <f t="shared" si="0"/>
        <v>1306</v>
      </c>
      <c r="J14" s="39"/>
    </row>
    <row r="15" spans="1:10" ht="11.25" customHeight="1">
      <c r="A15" s="532"/>
      <c r="B15" s="107">
        <v>81</v>
      </c>
      <c r="C15" s="176" t="s">
        <v>323</v>
      </c>
      <c r="D15" s="58">
        <v>1170</v>
      </c>
      <c r="E15" s="58">
        <v>546</v>
      </c>
      <c r="F15" s="58">
        <v>1716</v>
      </c>
      <c r="G15" s="58">
        <v>989</v>
      </c>
      <c r="H15" s="58">
        <v>485</v>
      </c>
      <c r="I15" s="41">
        <f t="shared" si="0"/>
        <v>1474</v>
      </c>
      <c r="J15" s="39"/>
    </row>
    <row r="16" spans="1:10" ht="11.25" customHeight="1">
      <c r="A16" s="532"/>
      <c r="B16" s="107">
        <v>108</v>
      </c>
      <c r="C16" s="176" t="s">
        <v>323</v>
      </c>
      <c r="D16" s="58">
        <v>1589</v>
      </c>
      <c r="E16" s="58">
        <v>1168</v>
      </c>
      <c r="F16" s="58">
        <v>2757</v>
      </c>
      <c r="G16" s="58">
        <v>1344</v>
      </c>
      <c r="H16" s="58">
        <v>1039</v>
      </c>
      <c r="I16" s="41">
        <f t="shared" si="0"/>
        <v>2383</v>
      </c>
      <c r="J16" s="39"/>
    </row>
    <row r="17" spans="1:10" ht="11.25" customHeight="1">
      <c r="A17" s="532"/>
      <c r="B17" s="107" t="s">
        <v>537</v>
      </c>
      <c r="C17" s="176" t="s">
        <v>323</v>
      </c>
      <c r="D17" s="58">
        <v>858</v>
      </c>
      <c r="E17" s="58">
        <v>1105</v>
      </c>
      <c r="F17" s="58">
        <v>1963</v>
      </c>
      <c r="G17" s="58">
        <v>726</v>
      </c>
      <c r="H17" s="58">
        <v>983</v>
      </c>
      <c r="I17" s="41">
        <f t="shared" si="0"/>
        <v>1709</v>
      </c>
      <c r="J17" s="39"/>
    </row>
    <row r="18" spans="1:10" ht="11.25" customHeight="1">
      <c r="A18" s="532"/>
      <c r="B18" s="107">
        <v>110</v>
      </c>
      <c r="C18" s="176" t="s">
        <v>323</v>
      </c>
      <c r="D18" s="58">
        <v>686</v>
      </c>
      <c r="E18" s="58">
        <v>830</v>
      </c>
      <c r="F18" s="58">
        <v>1516</v>
      </c>
      <c r="G18" s="58">
        <v>580</v>
      </c>
      <c r="H18" s="58">
        <v>738</v>
      </c>
      <c r="I18" s="41">
        <f t="shared" si="0"/>
        <v>1318</v>
      </c>
      <c r="J18" s="39"/>
    </row>
    <row r="19" spans="1:10" ht="11.25" customHeight="1">
      <c r="A19" s="532"/>
      <c r="B19" s="107">
        <v>119</v>
      </c>
      <c r="C19" s="176" t="s">
        <v>323</v>
      </c>
      <c r="D19" s="58">
        <v>2003</v>
      </c>
      <c r="E19" s="58">
        <v>3389</v>
      </c>
      <c r="F19" s="58">
        <v>5392</v>
      </c>
      <c r="G19" s="58">
        <v>1694</v>
      </c>
      <c r="H19" s="58">
        <v>3014</v>
      </c>
      <c r="I19" s="41">
        <f t="shared" si="0"/>
        <v>4708</v>
      </c>
      <c r="J19" s="39"/>
    </row>
    <row r="20" spans="1:10" ht="11.25" customHeight="1">
      <c r="A20" s="532"/>
      <c r="B20" s="107">
        <v>0</v>
      </c>
      <c r="C20" s="180" t="s">
        <v>403</v>
      </c>
      <c r="D20" s="58">
        <v>0</v>
      </c>
      <c r="E20" s="58">
        <v>0</v>
      </c>
      <c r="F20" s="58">
        <f>D20+E20</f>
        <v>0</v>
      </c>
      <c r="G20" s="58">
        <f>D20*0.84545</f>
        <v>0</v>
      </c>
      <c r="H20" s="58">
        <f>E20*0.8893</f>
        <v>0</v>
      </c>
      <c r="I20" s="41">
        <f t="shared" si="0"/>
        <v>0</v>
      </c>
      <c r="J20" s="39"/>
    </row>
    <row r="21" spans="1:10" ht="11.25" customHeight="1">
      <c r="A21" s="532"/>
      <c r="B21" s="107">
        <v>0</v>
      </c>
      <c r="C21" s="180" t="s">
        <v>403</v>
      </c>
      <c r="D21" s="41">
        <v>0</v>
      </c>
      <c r="E21" s="41">
        <v>0</v>
      </c>
      <c r="F21" s="41">
        <f>D21+E21</f>
        <v>0</v>
      </c>
      <c r="G21" s="41">
        <v>0</v>
      </c>
      <c r="H21" s="41">
        <v>0</v>
      </c>
      <c r="I21" s="41">
        <f t="shared" si="0"/>
        <v>0</v>
      </c>
      <c r="J21" s="39"/>
    </row>
    <row r="22" spans="1:10" ht="12.75">
      <c r="A22" s="533"/>
      <c r="B22" s="46" t="s">
        <v>4</v>
      </c>
      <c r="C22" s="139"/>
      <c r="D22" s="45">
        <f>SUM(D8:D21)</f>
        <v>13623</v>
      </c>
      <c r="E22" s="45">
        <f>SUM(E8:E21)</f>
        <v>12743</v>
      </c>
      <c r="F22" s="45">
        <f>D22+E22</f>
        <v>26366</v>
      </c>
      <c r="G22" s="45">
        <f>SUM(G8:G21)</f>
        <v>11521</v>
      </c>
      <c r="H22" s="45">
        <f>SUM(H8:H21)</f>
        <v>11333</v>
      </c>
      <c r="I22" s="45">
        <f>G22+H22</f>
        <v>22854</v>
      </c>
      <c r="J22" s="39"/>
    </row>
    <row r="23" spans="1:10" ht="11.25" customHeight="1">
      <c r="A23" s="583" t="s">
        <v>298</v>
      </c>
      <c r="B23" s="106" t="s">
        <v>538</v>
      </c>
      <c r="C23" s="176" t="s">
        <v>323</v>
      </c>
      <c r="D23" s="41">
        <v>2268</v>
      </c>
      <c r="E23" s="41">
        <v>3183</v>
      </c>
      <c r="F23" s="41">
        <v>5451</v>
      </c>
      <c r="G23" s="41">
        <v>1918</v>
      </c>
      <c r="H23" s="41">
        <v>2831</v>
      </c>
      <c r="I23" s="41">
        <f>G23+H23</f>
        <v>4749</v>
      </c>
      <c r="J23" s="39"/>
    </row>
    <row r="24" spans="1:10" ht="11.25" customHeight="1">
      <c r="A24" s="588"/>
      <c r="B24" s="108" t="s">
        <v>302</v>
      </c>
      <c r="C24" s="177" t="s">
        <v>323</v>
      </c>
      <c r="D24" s="70">
        <v>1197</v>
      </c>
      <c r="E24" s="70">
        <v>627</v>
      </c>
      <c r="F24" s="70">
        <v>1824</v>
      </c>
      <c r="G24" s="41">
        <v>1012</v>
      </c>
      <c r="H24" s="41">
        <v>557</v>
      </c>
      <c r="I24" s="41">
        <f>G24+H24</f>
        <v>1569</v>
      </c>
      <c r="J24" s="39"/>
    </row>
    <row r="25" spans="1:10" ht="12.75">
      <c r="A25" s="546" t="s">
        <v>130</v>
      </c>
      <c r="B25" s="546"/>
      <c r="C25" s="442"/>
      <c r="D25" s="422">
        <f>SUM(D22:D24)</f>
        <v>17088</v>
      </c>
      <c r="E25" s="422">
        <f>SUM(E22:E24)</f>
        <v>16553</v>
      </c>
      <c r="F25" s="422">
        <f>D25+E25</f>
        <v>33641</v>
      </c>
      <c r="G25" s="422">
        <f>SUM(G22:G24)</f>
        <v>14451</v>
      </c>
      <c r="H25" s="422">
        <f>SUM(H22:H24)</f>
        <v>14721</v>
      </c>
      <c r="I25" s="422">
        <f>G25+H25</f>
        <v>29172</v>
      </c>
      <c r="J25" s="39"/>
    </row>
    <row r="26" spans="1:10" ht="11.25" customHeight="1">
      <c r="A26" s="532" t="s">
        <v>12</v>
      </c>
      <c r="B26" s="152">
        <v>15</v>
      </c>
      <c r="C26" s="176" t="s">
        <v>323</v>
      </c>
      <c r="D26" s="71">
        <v>39</v>
      </c>
      <c r="E26" s="71">
        <v>61</v>
      </c>
      <c r="F26" s="71">
        <v>100</v>
      </c>
      <c r="G26" s="71">
        <v>33</v>
      </c>
      <c r="H26" s="71">
        <v>54</v>
      </c>
      <c r="I26" s="71">
        <f aca="true" t="shared" si="1" ref="I26:I38">G26+H26</f>
        <v>87</v>
      </c>
      <c r="J26" s="39"/>
    </row>
    <row r="27" spans="1:9" ht="11.25" customHeight="1">
      <c r="A27" s="532"/>
      <c r="B27" s="107">
        <v>16</v>
      </c>
      <c r="C27" s="176" t="s">
        <v>323</v>
      </c>
      <c r="D27" s="41">
        <v>2100</v>
      </c>
      <c r="E27" s="41">
        <v>2787</v>
      </c>
      <c r="F27" s="71">
        <v>4887</v>
      </c>
      <c r="G27" s="71">
        <v>1776</v>
      </c>
      <c r="H27" s="71">
        <v>2478</v>
      </c>
      <c r="I27" s="71">
        <f t="shared" si="1"/>
        <v>4254</v>
      </c>
    </row>
    <row r="28" spans="1:9" ht="11.25" customHeight="1">
      <c r="A28" s="532"/>
      <c r="B28" s="107">
        <v>17</v>
      </c>
      <c r="C28" s="176" t="s">
        <v>323</v>
      </c>
      <c r="D28" s="41">
        <v>1330</v>
      </c>
      <c r="E28" s="41">
        <v>993</v>
      </c>
      <c r="F28" s="71">
        <v>2323</v>
      </c>
      <c r="G28" s="71">
        <v>1125</v>
      </c>
      <c r="H28" s="71">
        <v>883</v>
      </c>
      <c r="I28" s="71">
        <f t="shared" si="1"/>
        <v>2008</v>
      </c>
    </row>
    <row r="29" spans="1:9" ht="11.25" customHeight="1">
      <c r="A29" s="532"/>
      <c r="B29" s="107">
        <v>38</v>
      </c>
      <c r="C29" s="176" t="s">
        <v>323</v>
      </c>
      <c r="D29" s="41">
        <v>249</v>
      </c>
      <c r="E29" s="41">
        <v>1418</v>
      </c>
      <c r="F29" s="71">
        <v>1667</v>
      </c>
      <c r="G29" s="71">
        <v>211</v>
      </c>
      <c r="H29" s="71">
        <v>1261</v>
      </c>
      <c r="I29" s="71">
        <f t="shared" si="1"/>
        <v>1472</v>
      </c>
    </row>
    <row r="30" spans="1:9" ht="11.25" customHeight="1">
      <c r="A30" s="532"/>
      <c r="B30" s="107">
        <v>44</v>
      </c>
      <c r="C30" s="176" t="s">
        <v>323</v>
      </c>
      <c r="D30" s="41">
        <v>10</v>
      </c>
      <c r="E30" s="41">
        <v>350</v>
      </c>
      <c r="F30" s="71">
        <v>360</v>
      </c>
      <c r="G30" s="71">
        <v>8</v>
      </c>
      <c r="H30" s="71">
        <v>311</v>
      </c>
      <c r="I30" s="71">
        <f t="shared" si="1"/>
        <v>319</v>
      </c>
    </row>
    <row r="31" spans="1:9" ht="11.25" customHeight="1">
      <c r="A31" s="532"/>
      <c r="B31" s="107">
        <v>61</v>
      </c>
      <c r="C31" s="176" t="s">
        <v>323</v>
      </c>
      <c r="D31" s="41">
        <v>888</v>
      </c>
      <c r="E31" s="41">
        <v>1122</v>
      </c>
      <c r="F31" s="71">
        <v>2010</v>
      </c>
      <c r="G31" s="71">
        <v>751</v>
      </c>
      <c r="H31" s="71">
        <v>998</v>
      </c>
      <c r="I31" s="71">
        <f t="shared" si="1"/>
        <v>1749</v>
      </c>
    </row>
    <row r="32" spans="1:9" ht="11.25" customHeight="1">
      <c r="A32" s="532"/>
      <c r="B32" s="107">
        <v>62</v>
      </c>
      <c r="C32" s="176" t="s">
        <v>323</v>
      </c>
      <c r="D32" s="41">
        <v>1038</v>
      </c>
      <c r="E32" s="41">
        <v>896</v>
      </c>
      <c r="F32" s="71">
        <v>1934</v>
      </c>
      <c r="G32" s="71">
        <v>878</v>
      </c>
      <c r="H32" s="71">
        <v>797</v>
      </c>
      <c r="I32" s="71">
        <f t="shared" si="1"/>
        <v>1675</v>
      </c>
    </row>
    <row r="33" spans="1:11" ht="11.25" customHeight="1">
      <c r="A33" s="532"/>
      <c r="B33" s="107">
        <v>63</v>
      </c>
      <c r="C33" s="176" t="s">
        <v>323</v>
      </c>
      <c r="D33" s="41">
        <v>10</v>
      </c>
      <c r="E33" s="41">
        <v>30</v>
      </c>
      <c r="F33" s="71">
        <v>40</v>
      </c>
      <c r="G33" s="71">
        <v>8</v>
      </c>
      <c r="H33" s="71">
        <v>27</v>
      </c>
      <c r="I33" s="71">
        <f t="shared" si="1"/>
        <v>35</v>
      </c>
      <c r="K33" s="47"/>
    </row>
    <row r="34" spans="1:11" ht="11.25" customHeight="1">
      <c r="A34" s="532"/>
      <c r="B34" s="107">
        <v>64</v>
      </c>
      <c r="C34" s="176" t="s">
        <v>323</v>
      </c>
      <c r="D34" s="41">
        <v>662</v>
      </c>
      <c r="E34" s="41">
        <v>3526</v>
      </c>
      <c r="F34" s="71">
        <v>4188</v>
      </c>
      <c r="G34" s="71">
        <v>560</v>
      </c>
      <c r="H34" s="71">
        <v>3136</v>
      </c>
      <c r="I34" s="71">
        <f t="shared" si="1"/>
        <v>3696</v>
      </c>
      <c r="K34" s="47"/>
    </row>
    <row r="35" spans="1:11" ht="11.25" customHeight="1">
      <c r="A35" s="532"/>
      <c r="B35" s="107">
        <v>65</v>
      </c>
      <c r="C35" s="176" t="s">
        <v>323</v>
      </c>
      <c r="D35" s="41">
        <v>90</v>
      </c>
      <c r="E35" s="41">
        <v>1549</v>
      </c>
      <c r="F35" s="71">
        <v>1639</v>
      </c>
      <c r="G35" s="71">
        <v>76</v>
      </c>
      <c r="H35" s="71">
        <v>1378</v>
      </c>
      <c r="I35" s="71">
        <f t="shared" si="1"/>
        <v>1454</v>
      </c>
      <c r="K35" s="47"/>
    </row>
    <row r="36" spans="1:11" ht="11.25" customHeight="1">
      <c r="A36" s="532"/>
      <c r="B36" s="107">
        <v>72</v>
      </c>
      <c r="C36" s="176" t="s">
        <v>323</v>
      </c>
      <c r="D36" s="41">
        <v>55</v>
      </c>
      <c r="E36" s="41">
        <v>452</v>
      </c>
      <c r="F36" s="71">
        <v>507</v>
      </c>
      <c r="G36" s="71">
        <v>46</v>
      </c>
      <c r="H36" s="71">
        <v>402</v>
      </c>
      <c r="I36" s="71"/>
      <c r="K36" s="47"/>
    </row>
    <row r="37" spans="1:11" ht="11.25" customHeight="1">
      <c r="A37" s="532"/>
      <c r="B37" s="107">
        <v>73</v>
      </c>
      <c r="C37" s="176" t="s">
        <v>323</v>
      </c>
      <c r="D37" s="41">
        <v>0</v>
      </c>
      <c r="E37" s="41">
        <v>340</v>
      </c>
      <c r="F37" s="71">
        <v>340</v>
      </c>
      <c r="G37" s="71">
        <v>0</v>
      </c>
      <c r="H37" s="71">
        <v>302</v>
      </c>
      <c r="I37" s="71"/>
      <c r="K37" s="47"/>
    </row>
    <row r="38" spans="1:11" ht="11.25" customHeight="1">
      <c r="A38" s="532"/>
      <c r="B38" s="107">
        <v>76</v>
      </c>
      <c r="C38" s="176" t="s">
        <v>323</v>
      </c>
      <c r="D38" s="41">
        <v>73</v>
      </c>
      <c r="E38" s="41">
        <v>1050</v>
      </c>
      <c r="F38" s="71">
        <v>1123</v>
      </c>
      <c r="G38" s="71">
        <v>62</v>
      </c>
      <c r="H38" s="71">
        <v>934</v>
      </c>
      <c r="I38" s="71">
        <f t="shared" si="1"/>
        <v>996</v>
      </c>
      <c r="K38" s="47"/>
    </row>
    <row r="39" spans="1:9" ht="12.75">
      <c r="A39" s="533"/>
      <c r="B39" s="46"/>
      <c r="C39" s="135"/>
      <c r="D39" s="45">
        <f>SUM(D26:D38)</f>
        <v>6544</v>
      </c>
      <c r="E39" s="45">
        <f>SUM(E26:E38)</f>
        <v>14574</v>
      </c>
      <c r="F39" s="72">
        <f>D39+E39</f>
        <v>21118</v>
      </c>
      <c r="G39" s="45">
        <f>SUM(G26:G38)</f>
        <v>5534</v>
      </c>
      <c r="H39" s="45">
        <f>SUM(H26:H38)</f>
        <v>12961</v>
      </c>
      <c r="I39" s="72">
        <f>G39+H39</f>
        <v>18495</v>
      </c>
    </row>
    <row r="40" spans="1:9" ht="11.25" customHeight="1">
      <c r="A40" s="583" t="s">
        <v>298</v>
      </c>
      <c r="B40" s="106" t="s">
        <v>239</v>
      </c>
      <c r="C40" s="176" t="s">
        <v>323</v>
      </c>
      <c r="D40" s="41">
        <v>1072</v>
      </c>
      <c r="E40" s="41">
        <v>773</v>
      </c>
      <c r="F40" s="41">
        <v>1845</v>
      </c>
      <c r="G40" s="41">
        <v>907</v>
      </c>
      <c r="H40" s="41">
        <v>687</v>
      </c>
      <c r="I40" s="41">
        <f>G40+H40</f>
        <v>1594</v>
      </c>
    </row>
    <row r="41" spans="1:9" ht="11.25" customHeight="1">
      <c r="A41" s="588"/>
      <c r="B41" s="108" t="s">
        <v>302</v>
      </c>
      <c r="C41" s="177" t="s">
        <v>323</v>
      </c>
      <c r="D41" s="70">
        <v>130</v>
      </c>
      <c r="E41" s="70">
        <v>1975</v>
      </c>
      <c r="F41" s="41">
        <v>2105</v>
      </c>
      <c r="G41" s="41">
        <v>110</v>
      </c>
      <c r="H41" s="41">
        <v>1756</v>
      </c>
      <c r="I41" s="41">
        <f>G41+H41</f>
        <v>1866</v>
      </c>
    </row>
    <row r="42" spans="1:9" ht="12.75">
      <c r="A42" s="546" t="s">
        <v>130</v>
      </c>
      <c r="B42" s="546"/>
      <c r="C42" s="443"/>
      <c r="D42" s="422">
        <f>SUM(D39:D41)</f>
        <v>7746</v>
      </c>
      <c r="E42" s="422">
        <f>SUM(E39:E41)</f>
        <v>17322</v>
      </c>
      <c r="F42" s="422">
        <f>D42+E42</f>
        <v>25068</v>
      </c>
      <c r="G42" s="422">
        <f>SUM(G39:G41)</f>
        <v>6551</v>
      </c>
      <c r="H42" s="422">
        <f>SUM(H39:H41)</f>
        <v>15404</v>
      </c>
      <c r="I42" s="422">
        <f>G42+H42</f>
        <v>21955</v>
      </c>
    </row>
    <row r="43" spans="1:9" ht="11.25" customHeight="1">
      <c r="A43" s="532" t="s">
        <v>13</v>
      </c>
      <c r="B43" s="152">
        <v>68</v>
      </c>
      <c r="C43" s="178" t="s">
        <v>323</v>
      </c>
      <c r="D43" s="71">
        <v>46</v>
      </c>
      <c r="E43" s="71">
        <v>1356</v>
      </c>
      <c r="F43" s="71">
        <v>1402</v>
      </c>
      <c r="G43" s="71">
        <v>39</v>
      </c>
      <c r="H43" s="71">
        <v>1206</v>
      </c>
      <c r="I43" s="71">
        <f>G43+H43</f>
        <v>1245</v>
      </c>
    </row>
    <row r="44" spans="1:9" ht="11.25" customHeight="1">
      <c r="A44" s="532"/>
      <c r="B44" s="107">
        <v>69</v>
      </c>
      <c r="C44" s="176" t="s">
        <v>323</v>
      </c>
      <c r="D44" s="41">
        <v>34</v>
      </c>
      <c r="E44" s="41">
        <v>1015</v>
      </c>
      <c r="F44" s="71">
        <v>1049</v>
      </c>
      <c r="G44" s="71">
        <v>29</v>
      </c>
      <c r="H44" s="71">
        <v>903</v>
      </c>
      <c r="I44" s="71">
        <f aca="true" t="shared" si="2" ref="I44:I59">G44+H44</f>
        <v>932</v>
      </c>
    </row>
    <row r="45" spans="1:9" ht="11.25" customHeight="1">
      <c r="A45" s="532"/>
      <c r="B45" s="107">
        <v>75</v>
      </c>
      <c r="C45" s="176" t="s">
        <v>323</v>
      </c>
      <c r="D45" s="41">
        <v>10</v>
      </c>
      <c r="E45" s="41">
        <v>1147</v>
      </c>
      <c r="F45" s="71">
        <v>1157</v>
      </c>
      <c r="G45" s="71">
        <v>8</v>
      </c>
      <c r="H45" s="71">
        <v>1020</v>
      </c>
      <c r="I45" s="71">
        <f t="shared" si="2"/>
        <v>1028</v>
      </c>
    </row>
    <row r="46" spans="1:9" ht="11.25" customHeight="1">
      <c r="A46" s="532"/>
      <c r="B46" s="107">
        <v>76</v>
      </c>
      <c r="C46" s="176" t="s">
        <v>323</v>
      </c>
      <c r="D46" s="41">
        <v>21</v>
      </c>
      <c r="E46" s="41">
        <v>2646</v>
      </c>
      <c r="F46" s="71">
        <v>2667</v>
      </c>
      <c r="G46" s="71">
        <v>18</v>
      </c>
      <c r="H46" s="71">
        <v>2353</v>
      </c>
      <c r="I46" s="71">
        <f t="shared" si="2"/>
        <v>2371</v>
      </c>
    </row>
    <row r="47" spans="1:9" ht="11.25" customHeight="1">
      <c r="A47" s="532"/>
      <c r="B47" s="107">
        <v>77</v>
      </c>
      <c r="C47" s="176" t="s">
        <v>323</v>
      </c>
      <c r="D47" s="41">
        <v>23</v>
      </c>
      <c r="E47" s="41">
        <v>1464</v>
      </c>
      <c r="F47" s="71">
        <v>1487</v>
      </c>
      <c r="G47" s="71">
        <v>19</v>
      </c>
      <c r="H47" s="71">
        <v>1302</v>
      </c>
      <c r="I47" s="71">
        <f t="shared" si="2"/>
        <v>1321</v>
      </c>
    </row>
    <row r="48" spans="1:9" ht="11.25" customHeight="1">
      <c r="A48" s="532"/>
      <c r="B48" s="107" t="s">
        <v>539</v>
      </c>
      <c r="C48" s="176" t="s">
        <v>323</v>
      </c>
      <c r="D48" s="41">
        <v>1130</v>
      </c>
      <c r="E48" s="41">
        <v>1082</v>
      </c>
      <c r="F48" s="71">
        <v>2212</v>
      </c>
      <c r="G48" s="71">
        <v>956</v>
      </c>
      <c r="H48" s="71">
        <v>962</v>
      </c>
      <c r="I48" s="71">
        <f t="shared" si="2"/>
        <v>1918</v>
      </c>
    </row>
    <row r="49" spans="1:9" ht="12" customHeight="1">
      <c r="A49" s="532"/>
      <c r="B49" s="107">
        <v>145</v>
      </c>
      <c r="C49" s="176" t="s">
        <v>323</v>
      </c>
      <c r="D49" s="41">
        <v>0</v>
      </c>
      <c r="E49" s="41">
        <v>200</v>
      </c>
      <c r="F49" s="71">
        <v>200</v>
      </c>
      <c r="G49" s="71">
        <v>0</v>
      </c>
      <c r="H49" s="71">
        <v>178</v>
      </c>
      <c r="I49" s="71">
        <f>G49+H49</f>
        <v>178</v>
      </c>
    </row>
    <row r="50" spans="1:9" ht="11.25" customHeight="1">
      <c r="A50" s="532"/>
      <c r="B50" s="107">
        <v>146</v>
      </c>
      <c r="C50" s="176" t="s">
        <v>323</v>
      </c>
      <c r="D50" s="41">
        <v>0</v>
      </c>
      <c r="E50" s="41">
        <v>60</v>
      </c>
      <c r="F50" s="71">
        <v>60</v>
      </c>
      <c r="G50" s="71">
        <v>0</v>
      </c>
      <c r="H50" s="71">
        <v>53</v>
      </c>
      <c r="I50" s="71">
        <f>G50+H50</f>
        <v>53</v>
      </c>
    </row>
    <row r="51" spans="1:9" ht="12.75">
      <c r="A51" s="532"/>
      <c r="B51" s="107">
        <v>148</v>
      </c>
      <c r="C51" s="176" t="s">
        <v>323</v>
      </c>
      <c r="D51" s="41">
        <v>92</v>
      </c>
      <c r="E51" s="41">
        <v>889</v>
      </c>
      <c r="F51" s="71">
        <v>981</v>
      </c>
      <c r="G51" s="71">
        <v>78</v>
      </c>
      <c r="H51" s="71">
        <v>791</v>
      </c>
      <c r="I51" s="71">
        <f>G51+H51</f>
        <v>869</v>
      </c>
    </row>
    <row r="52" spans="1:9" ht="12.75">
      <c r="A52" s="532"/>
      <c r="B52" s="107">
        <v>160</v>
      </c>
      <c r="C52" s="176" t="s">
        <v>540</v>
      </c>
      <c r="D52" s="41">
        <v>40</v>
      </c>
      <c r="E52" s="41">
        <v>1328</v>
      </c>
      <c r="F52" s="71">
        <v>1368</v>
      </c>
      <c r="G52" s="71">
        <v>34</v>
      </c>
      <c r="H52" s="71">
        <v>1181</v>
      </c>
      <c r="I52" s="71">
        <f t="shared" si="2"/>
        <v>1215</v>
      </c>
    </row>
    <row r="53" spans="1:9" ht="12.75">
      <c r="A53" s="532"/>
      <c r="B53" s="107">
        <v>161</v>
      </c>
      <c r="C53" s="176" t="s">
        <v>540</v>
      </c>
      <c r="D53" s="41">
        <v>0</v>
      </c>
      <c r="E53" s="41">
        <v>1775</v>
      </c>
      <c r="F53" s="71">
        <v>1775</v>
      </c>
      <c r="G53" s="71">
        <v>0</v>
      </c>
      <c r="H53" s="71">
        <v>1578</v>
      </c>
      <c r="I53" s="71">
        <f t="shared" si="2"/>
        <v>1578</v>
      </c>
    </row>
    <row r="54" spans="1:9" ht="12.75">
      <c r="A54" s="532"/>
      <c r="B54" s="107">
        <v>162</v>
      </c>
      <c r="C54" s="176" t="s">
        <v>540</v>
      </c>
      <c r="D54" s="41">
        <v>469</v>
      </c>
      <c r="E54" s="41">
        <v>4110</v>
      </c>
      <c r="F54" s="71">
        <v>4579</v>
      </c>
      <c r="G54" s="71">
        <v>397</v>
      </c>
      <c r="H54" s="71">
        <v>3655</v>
      </c>
      <c r="I54" s="71">
        <f t="shared" si="2"/>
        <v>4052</v>
      </c>
    </row>
    <row r="55" spans="1:9" ht="12.75">
      <c r="A55" s="532"/>
      <c r="B55" s="107">
        <v>163</v>
      </c>
      <c r="C55" s="176" t="s">
        <v>540</v>
      </c>
      <c r="D55" s="41">
        <v>20</v>
      </c>
      <c r="E55" s="41">
        <v>30</v>
      </c>
      <c r="F55" s="71">
        <v>50</v>
      </c>
      <c r="G55" s="71">
        <v>17</v>
      </c>
      <c r="H55" s="71">
        <v>26</v>
      </c>
      <c r="I55" s="71">
        <f t="shared" si="2"/>
        <v>43</v>
      </c>
    </row>
    <row r="56" spans="1:9" ht="12.75">
      <c r="A56" s="532"/>
      <c r="B56" s="107">
        <v>164</v>
      </c>
      <c r="C56" s="176" t="s">
        <v>540</v>
      </c>
      <c r="D56" s="41">
        <v>0</v>
      </c>
      <c r="E56" s="41">
        <v>2033</v>
      </c>
      <c r="F56" s="71">
        <v>2033</v>
      </c>
      <c r="G56" s="71">
        <v>0</v>
      </c>
      <c r="H56" s="71">
        <v>1808</v>
      </c>
      <c r="I56" s="71">
        <f t="shared" si="2"/>
        <v>1808</v>
      </c>
    </row>
    <row r="57" spans="1:9" ht="12.75">
      <c r="A57" s="532"/>
      <c r="B57" s="107">
        <v>166</v>
      </c>
      <c r="C57" s="176" t="s">
        <v>323</v>
      </c>
      <c r="D57" s="41">
        <v>346</v>
      </c>
      <c r="E57" s="41">
        <v>1910</v>
      </c>
      <c r="F57" s="71">
        <v>2256</v>
      </c>
      <c r="G57" s="71">
        <v>293</v>
      </c>
      <c r="H57" s="71">
        <v>1699</v>
      </c>
      <c r="I57" s="71">
        <f t="shared" si="2"/>
        <v>1992</v>
      </c>
    </row>
    <row r="58" spans="1:9" ht="12.75">
      <c r="A58" s="532"/>
      <c r="B58" s="107">
        <v>167</v>
      </c>
      <c r="C58" s="176" t="s">
        <v>540</v>
      </c>
      <c r="D58" s="41">
        <v>10</v>
      </c>
      <c r="E58" s="41">
        <v>2066</v>
      </c>
      <c r="F58" s="71">
        <v>2076</v>
      </c>
      <c r="G58" s="71">
        <v>8</v>
      </c>
      <c r="H58" s="71">
        <v>1837</v>
      </c>
      <c r="I58" s="71">
        <f t="shared" si="2"/>
        <v>1845</v>
      </c>
    </row>
    <row r="59" spans="1:9" ht="12.75">
      <c r="A59" s="532"/>
      <c r="B59" s="107">
        <v>0</v>
      </c>
      <c r="C59" s="180" t="s">
        <v>403</v>
      </c>
      <c r="D59" s="41">
        <v>0</v>
      </c>
      <c r="E59" s="41">
        <v>0</v>
      </c>
      <c r="F59" s="71">
        <v>0</v>
      </c>
      <c r="G59" s="71">
        <v>0</v>
      </c>
      <c r="H59" s="71">
        <v>0</v>
      </c>
      <c r="I59" s="71">
        <f t="shared" si="2"/>
        <v>0</v>
      </c>
    </row>
    <row r="60" spans="1:9" ht="12.75">
      <c r="A60" s="533"/>
      <c r="B60" s="46" t="s">
        <v>4</v>
      </c>
      <c r="C60" s="135"/>
      <c r="D60" s="45">
        <f>SUM(D43:D59)</f>
        <v>2241</v>
      </c>
      <c r="E60" s="45">
        <f>SUM(E43:E59)</f>
        <v>23111</v>
      </c>
      <c r="F60" s="72">
        <f>D60+E60</f>
        <v>25352</v>
      </c>
      <c r="G60" s="45">
        <f>SUM(G43:G59)</f>
        <v>1896</v>
      </c>
      <c r="H60" s="45">
        <f>SUM(H43:H59)</f>
        <v>20552</v>
      </c>
      <c r="I60" s="72">
        <f aca="true" t="shared" si="3" ref="I60:I65">G60+H60</f>
        <v>22448</v>
      </c>
    </row>
    <row r="61" spans="1:9" ht="12.75">
      <c r="A61" s="583" t="s">
        <v>298</v>
      </c>
      <c r="B61" s="106" t="s">
        <v>239</v>
      </c>
      <c r="C61" s="176" t="s">
        <v>323</v>
      </c>
      <c r="D61" s="41">
        <v>503</v>
      </c>
      <c r="E61" s="41">
        <v>2240</v>
      </c>
      <c r="F61" s="41">
        <v>2743</v>
      </c>
      <c r="G61" s="41">
        <v>425</v>
      </c>
      <c r="H61" s="41">
        <v>1992</v>
      </c>
      <c r="I61" s="41">
        <f t="shared" si="3"/>
        <v>2417</v>
      </c>
    </row>
    <row r="62" spans="1:9" ht="12.75">
      <c r="A62" s="588"/>
      <c r="B62" s="106" t="s">
        <v>302</v>
      </c>
      <c r="C62" s="177" t="s">
        <v>323</v>
      </c>
      <c r="D62" s="70">
        <v>116</v>
      </c>
      <c r="E62" s="70">
        <v>3591</v>
      </c>
      <c r="F62" s="41">
        <v>3707</v>
      </c>
      <c r="G62" s="41">
        <v>98</v>
      </c>
      <c r="H62" s="41">
        <v>3193</v>
      </c>
      <c r="I62" s="41">
        <f t="shared" si="3"/>
        <v>3291</v>
      </c>
    </row>
    <row r="63" spans="1:9" ht="12.75">
      <c r="A63" s="588"/>
      <c r="B63" s="108" t="s">
        <v>239</v>
      </c>
      <c r="C63" s="177" t="s">
        <v>540</v>
      </c>
      <c r="D63" s="70">
        <v>216</v>
      </c>
      <c r="E63" s="70">
        <v>960</v>
      </c>
      <c r="F63" s="41">
        <v>1176</v>
      </c>
      <c r="G63" s="41">
        <v>183</v>
      </c>
      <c r="H63" s="41">
        <v>854</v>
      </c>
      <c r="I63" s="41">
        <f t="shared" si="3"/>
        <v>1037</v>
      </c>
    </row>
    <row r="64" spans="1:9" ht="12.75">
      <c r="A64" s="584"/>
      <c r="B64" s="108" t="s">
        <v>302</v>
      </c>
      <c r="C64" s="177" t="s">
        <v>540</v>
      </c>
      <c r="D64" s="70">
        <v>49</v>
      </c>
      <c r="E64" s="70">
        <v>1539</v>
      </c>
      <c r="F64" s="41">
        <v>1588</v>
      </c>
      <c r="G64" s="41">
        <v>41</v>
      </c>
      <c r="H64" s="41">
        <v>1369</v>
      </c>
      <c r="I64" s="70">
        <f t="shared" si="3"/>
        <v>1410</v>
      </c>
    </row>
    <row r="65" spans="1:9" ht="12.75">
      <c r="A65" s="546" t="s">
        <v>130</v>
      </c>
      <c r="B65" s="546"/>
      <c r="C65" s="443"/>
      <c r="D65" s="422">
        <f>SUM(D60:D64)</f>
        <v>3125</v>
      </c>
      <c r="E65" s="422">
        <f>SUM(E60:E64)</f>
        <v>31441</v>
      </c>
      <c r="F65" s="422">
        <f>D65+E65</f>
        <v>34566</v>
      </c>
      <c r="G65" s="422">
        <f>SUM(G60:G64)</f>
        <v>2643</v>
      </c>
      <c r="H65" s="422">
        <f>SUM(H60:H64)</f>
        <v>27960</v>
      </c>
      <c r="I65" s="422">
        <f t="shared" si="3"/>
        <v>30603</v>
      </c>
    </row>
    <row r="66" spans="1:9" ht="12.75">
      <c r="A66" s="582" t="s">
        <v>240</v>
      </c>
      <c r="B66" s="582"/>
      <c r="C66" s="140"/>
      <c r="D66" s="73">
        <f aca="true" t="shared" si="4" ref="D66:I66">D22+D39+D60</f>
        <v>22408</v>
      </c>
      <c r="E66" s="73">
        <f t="shared" si="4"/>
        <v>50428</v>
      </c>
      <c r="F66" s="73">
        <f t="shared" si="4"/>
        <v>72836</v>
      </c>
      <c r="G66" s="73">
        <f t="shared" si="4"/>
        <v>18951</v>
      </c>
      <c r="H66" s="73">
        <f t="shared" si="4"/>
        <v>44846</v>
      </c>
      <c r="I66" s="73">
        <f t="shared" si="4"/>
        <v>63797</v>
      </c>
    </row>
    <row r="67" spans="1:9" ht="12.75">
      <c r="A67" s="589" t="s">
        <v>299</v>
      </c>
      <c r="B67" s="589"/>
      <c r="C67" s="141"/>
      <c r="D67" s="70">
        <f aca="true" t="shared" si="5" ref="D67:I67">D23+D40+D61+D62</f>
        <v>3959</v>
      </c>
      <c r="E67" s="70">
        <f t="shared" si="5"/>
        <v>9787</v>
      </c>
      <c r="F67" s="70">
        <f t="shared" si="5"/>
        <v>13746</v>
      </c>
      <c r="G67" s="70">
        <f t="shared" si="5"/>
        <v>3348</v>
      </c>
      <c r="H67" s="70">
        <f t="shared" si="5"/>
        <v>8703</v>
      </c>
      <c r="I67" s="70">
        <f t="shared" si="5"/>
        <v>12051</v>
      </c>
    </row>
    <row r="68" spans="1:9" ht="12.75">
      <c r="A68" s="581" t="s">
        <v>241</v>
      </c>
      <c r="B68" s="581"/>
      <c r="C68" s="142"/>
      <c r="D68" s="74">
        <f aca="true" t="shared" si="6" ref="D68:I68">D24+D41+D63+D64</f>
        <v>1592</v>
      </c>
      <c r="E68" s="74">
        <f t="shared" si="6"/>
        <v>5101</v>
      </c>
      <c r="F68" s="74">
        <f t="shared" si="6"/>
        <v>6693</v>
      </c>
      <c r="G68" s="74">
        <f t="shared" si="6"/>
        <v>1346</v>
      </c>
      <c r="H68" s="74">
        <f t="shared" si="6"/>
        <v>4536</v>
      </c>
      <c r="I68" s="74">
        <f t="shared" si="6"/>
        <v>5882</v>
      </c>
    </row>
    <row r="69" spans="1:9" ht="12.75">
      <c r="A69" s="579" t="s">
        <v>242</v>
      </c>
      <c r="B69" s="580"/>
      <c r="C69" s="440"/>
      <c r="D69" s="422">
        <f>D66+D67+D68</f>
        <v>27959</v>
      </c>
      <c r="E69" s="441">
        <f>E66+E67+E68</f>
        <v>65316</v>
      </c>
      <c r="F69" s="422">
        <f>D69+E69</f>
        <v>93275</v>
      </c>
      <c r="G69" s="441">
        <f>G66+G67+G68</f>
        <v>23645</v>
      </c>
      <c r="H69" s="422">
        <f>H66+H67+H68</f>
        <v>58085</v>
      </c>
      <c r="I69" s="422">
        <f>G69+H69</f>
        <v>81730</v>
      </c>
    </row>
    <row r="70" spans="1:9" ht="12.75">
      <c r="A70" s="153"/>
      <c r="B70" s="153"/>
      <c r="C70" s="154"/>
      <c r="D70" s="155"/>
      <c r="E70" s="155"/>
      <c r="F70" s="156"/>
      <c r="G70" s="155"/>
      <c r="H70" s="155"/>
      <c r="I70" s="155"/>
    </row>
    <row r="71" spans="1:4" ht="12.75">
      <c r="A71" s="483" t="s">
        <v>22</v>
      </c>
      <c r="B71" s="483"/>
      <c r="C71" s="483"/>
      <c r="D71" s="483"/>
    </row>
    <row r="72" spans="1:9" ht="12.75">
      <c r="A72" s="578" t="s">
        <v>71</v>
      </c>
      <c r="B72" s="578"/>
      <c r="C72" s="578"/>
      <c r="D72" s="578"/>
      <c r="E72" s="25"/>
      <c r="F72" s="25"/>
      <c r="G72" s="25"/>
      <c r="H72" s="24"/>
      <c r="I72" s="24"/>
    </row>
    <row r="73" spans="1:9" ht="12.75">
      <c r="A73" s="36"/>
      <c r="B73" s="36"/>
      <c r="C73" s="136"/>
      <c r="D73" s="36"/>
      <c r="E73" s="25"/>
      <c r="F73" s="25"/>
      <c r="G73" s="25"/>
      <c r="H73" s="24"/>
      <c r="I73" s="24"/>
    </row>
    <row r="74" spans="1:9" ht="12.75">
      <c r="A74" s="36"/>
      <c r="B74" s="36"/>
      <c r="C74" s="136"/>
      <c r="D74" s="36"/>
      <c r="E74" s="25"/>
      <c r="F74" s="25"/>
      <c r="G74" s="25"/>
      <c r="H74" s="24"/>
      <c r="I74" s="24"/>
    </row>
    <row r="75" spans="1:9" ht="12.75">
      <c r="A75" s="577" t="s">
        <v>237</v>
      </c>
      <c r="B75" s="577"/>
      <c r="C75" s="577"/>
      <c r="D75" s="577"/>
      <c r="E75" s="577"/>
      <c r="F75" s="577"/>
      <c r="G75" s="577"/>
      <c r="H75" s="577"/>
      <c r="I75" s="577"/>
    </row>
    <row r="76" spans="1:9" ht="12.75">
      <c r="A76" s="577" t="s">
        <v>513</v>
      </c>
      <c r="B76" s="577"/>
      <c r="C76" s="577"/>
      <c r="D76" s="577"/>
      <c r="E76" s="577"/>
      <c r="F76" s="577"/>
      <c r="G76" s="577"/>
      <c r="H76" s="577"/>
      <c r="I76" s="577"/>
    </row>
    <row r="77" spans="1:9" ht="12.75" customHeight="1">
      <c r="A77" s="35"/>
      <c r="B77" s="35"/>
      <c r="C77" s="134"/>
      <c r="D77" s="35"/>
      <c r="E77" s="35"/>
      <c r="F77" s="35"/>
      <c r="G77" s="35"/>
      <c r="H77" s="35"/>
      <c r="I77" s="35"/>
    </row>
    <row r="78" spans="1:9" ht="12.75" customHeight="1">
      <c r="A78" s="35"/>
      <c r="B78" s="35"/>
      <c r="C78" s="134"/>
      <c r="D78" s="35"/>
      <c r="E78" s="35"/>
      <c r="F78" s="35"/>
      <c r="G78" s="35"/>
      <c r="H78" s="504" t="s">
        <v>246</v>
      </c>
      <c r="I78" s="504"/>
    </row>
    <row r="79" spans="1:9" ht="12.75" customHeight="1">
      <c r="A79" s="485" t="s">
        <v>297</v>
      </c>
      <c r="B79" s="485" t="s">
        <v>238</v>
      </c>
      <c r="C79" s="438" t="s">
        <v>160</v>
      </c>
      <c r="D79" s="508" t="s">
        <v>244</v>
      </c>
      <c r="E79" s="509"/>
      <c r="F79" s="510"/>
      <c r="G79" s="508" t="s">
        <v>243</v>
      </c>
      <c r="H79" s="509"/>
      <c r="I79" s="510"/>
    </row>
    <row r="80" spans="1:9" ht="12.75" customHeight="1">
      <c r="A80" s="487"/>
      <c r="B80" s="487"/>
      <c r="C80" s="439" t="s">
        <v>369</v>
      </c>
      <c r="D80" s="421" t="s">
        <v>2</v>
      </c>
      <c r="E80" s="421" t="s">
        <v>3</v>
      </c>
      <c r="F80" s="421" t="s">
        <v>4</v>
      </c>
      <c r="G80" s="421" t="s">
        <v>2</v>
      </c>
      <c r="H80" s="421" t="s">
        <v>3</v>
      </c>
      <c r="I80" s="421" t="s">
        <v>4</v>
      </c>
    </row>
    <row r="81" spans="1:9" ht="12.75" customHeight="1">
      <c r="A81" s="531" t="s">
        <v>31</v>
      </c>
      <c r="B81" s="291">
        <v>2</v>
      </c>
      <c r="C81" s="292"/>
      <c r="D81" s="293">
        <v>0</v>
      </c>
      <c r="E81" s="294">
        <v>1481</v>
      </c>
      <c r="F81" s="256">
        <v>1481</v>
      </c>
      <c r="G81" s="288">
        <v>0</v>
      </c>
      <c r="H81" s="288">
        <v>1216.1976772149303</v>
      </c>
      <c r="I81" s="256">
        <v>1216.1976772149303</v>
      </c>
    </row>
    <row r="82" spans="1:9" ht="12.75" customHeight="1">
      <c r="A82" s="532"/>
      <c r="B82" s="291">
        <v>4</v>
      </c>
      <c r="C82" s="292"/>
      <c r="D82" s="295">
        <v>19</v>
      </c>
      <c r="E82" s="294">
        <v>3772</v>
      </c>
      <c r="F82" s="296">
        <v>3791</v>
      </c>
      <c r="G82" s="288">
        <v>15.6389</v>
      </c>
      <c r="H82" s="288">
        <v>3097.56761543195</v>
      </c>
      <c r="I82" s="296">
        <v>3113.20651543195</v>
      </c>
    </row>
    <row r="83" spans="1:9" ht="12.75" customHeight="1">
      <c r="A83" s="532"/>
      <c r="B83" s="291">
        <v>5</v>
      </c>
      <c r="C83" s="292"/>
      <c r="D83" s="295">
        <v>5</v>
      </c>
      <c r="E83" s="294">
        <v>1878</v>
      </c>
      <c r="F83" s="296">
        <v>1883</v>
      </c>
      <c r="G83" s="288">
        <v>4.1155</v>
      </c>
      <c r="H83" s="288">
        <v>1542.2142051381766</v>
      </c>
      <c r="I83" s="296">
        <v>1546.3297051381767</v>
      </c>
    </row>
    <row r="84" spans="1:9" ht="12.75" customHeight="1">
      <c r="A84" s="532"/>
      <c r="B84" s="291">
        <v>14</v>
      </c>
      <c r="C84" s="292"/>
      <c r="D84" s="295">
        <v>37.35</v>
      </c>
      <c r="E84" s="294">
        <v>4620.6900000000005</v>
      </c>
      <c r="F84" s="296">
        <v>4658.040000000001</v>
      </c>
      <c r="G84" s="288">
        <v>30.742784999999998</v>
      </c>
      <c r="H84" s="288">
        <v>3794.512116900916</v>
      </c>
      <c r="I84" s="296">
        <v>3825.254901900916</v>
      </c>
    </row>
    <row r="85" spans="1:9" ht="12.75" customHeight="1">
      <c r="A85" s="532"/>
      <c r="B85" s="291">
        <v>15</v>
      </c>
      <c r="C85" s="292"/>
      <c r="D85" s="295">
        <v>55</v>
      </c>
      <c r="E85" s="294">
        <v>3410</v>
      </c>
      <c r="F85" s="296">
        <v>3465</v>
      </c>
      <c r="G85" s="288">
        <v>45.2705</v>
      </c>
      <c r="H85" s="288">
        <v>2800.2930987865716</v>
      </c>
      <c r="I85" s="296">
        <v>2845.5635987865717</v>
      </c>
    </row>
    <row r="86" spans="1:9" ht="12.75" customHeight="1">
      <c r="A86" s="532"/>
      <c r="B86" s="291">
        <v>23</v>
      </c>
      <c r="C86" s="292"/>
      <c r="D86" s="295">
        <v>0</v>
      </c>
      <c r="E86" s="294">
        <v>1570</v>
      </c>
      <c r="F86" s="296">
        <v>1570</v>
      </c>
      <c r="G86" s="288">
        <v>0</v>
      </c>
      <c r="H86" s="288">
        <v>1289.284505892938</v>
      </c>
      <c r="I86" s="296">
        <v>1289.284505892938</v>
      </c>
    </row>
    <row r="87" spans="1:9" ht="12.75" customHeight="1">
      <c r="A87" s="532"/>
      <c r="B87" s="291">
        <v>24</v>
      </c>
      <c r="C87" s="292"/>
      <c r="D87" s="295">
        <v>66</v>
      </c>
      <c r="E87" s="294">
        <v>4411</v>
      </c>
      <c r="F87" s="296">
        <v>4477</v>
      </c>
      <c r="G87" s="288">
        <v>54.3246</v>
      </c>
      <c r="H87" s="288">
        <v>3622.3146213335976</v>
      </c>
      <c r="I87" s="296">
        <v>3676.6392213335976</v>
      </c>
    </row>
    <row r="88" spans="1:9" ht="12.75" customHeight="1">
      <c r="A88" s="532"/>
      <c r="B88" s="291"/>
      <c r="C88" s="292"/>
      <c r="D88" s="297"/>
      <c r="E88" s="298"/>
      <c r="F88" s="296">
        <f>D88+E88</f>
        <v>0</v>
      </c>
      <c r="G88" s="288"/>
      <c r="H88" s="288"/>
      <c r="I88" s="296">
        <f>G88+H88</f>
        <v>0</v>
      </c>
    </row>
    <row r="89" spans="1:9" ht="12.75" customHeight="1">
      <c r="A89" s="532"/>
      <c r="B89" s="291"/>
      <c r="C89" s="292"/>
      <c r="D89" s="297"/>
      <c r="E89" s="298"/>
      <c r="F89" s="296">
        <f>E89+D89</f>
        <v>0</v>
      </c>
      <c r="G89" s="288"/>
      <c r="H89" s="288"/>
      <c r="I89" s="296">
        <f>G89+H89</f>
        <v>0</v>
      </c>
    </row>
    <row r="90" spans="1:9" ht="12.75" customHeight="1">
      <c r="A90" s="532"/>
      <c r="B90" s="291"/>
      <c r="C90" s="292"/>
      <c r="D90" s="297"/>
      <c r="E90" s="298"/>
      <c r="F90" s="296">
        <f>E90+D90</f>
        <v>0</v>
      </c>
      <c r="G90" s="288"/>
      <c r="H90" s="288"/>
      <c r="I90" s="296">
        <f>G90+H90</f>
        <v>0</v>
      </c>
    </row>
    <row r="91" spans="1:9" ht="12.75" customHeight="1">
      <c r="A91" s="532"/>
      <c r="B91" s="291"/>
      <c r="C91" s="292"/>
      <c r="D91" s="297"/>
      <c r="E91" s="298"/>
      <c r="F91" s="296">
        <f>E91+D91</f>
        <v>0</v>
      </c>
      <c r="G91" s="288"/>
      <c r="H91" s="288"/>
      <c r="I91" s="296">
        <f>G91+H91</f>
        <v>0</v>
      </c>
    </row>
    <row r="92" spans="1:9" ht="12.75" customHeight="1">
      <c r="A92" s="533"/>
      <c r="B92" s="46" t="s">
        <v>4</v>
      </c>
      <c r="C92" s="135"/>
      <c r="D92" s="45">
        <f>SUM(D81:D91)</f>
        <v>182.35</v>
      </c>
      <c r="E92" s="45">
        <f>SUM(E81:E91)</f>
        <v>21142.690000000002</v>
      </c>
      <c r="F92" s="45">
        <f aca="true" t="shared" si="7" ref="F92:F106">D92+E92</f>
        <v>21325.04</v>
      </c>
      <c r="G92" s="45">
        <f>SUM(G81:G91)</f>
        <v>150.092285</v>
      </c>
      <c r="H92" s="45">
        <f>SUM(H81:H91)</f>
        <v>17362.38384069908</v>
      </c>
      <c r="I92" s="45">
        <f aca="true" t="shared" si="8" ref="I92:I100">G92+H92</f>
        <v>17512.47612569908</v>
      </c>
    </row>
    <row r="93" spans="1:9" ht="12.75" customHeight="1">
      <c r="A93" s="321"/>
      <c r="B93" s="324">
        <v>84</v>
      </c>
      <c r="C93" s="325"/>
      <c r="D93" s="44">
        <v>125</v>
      </c>
      <c r="E93" s="44">
        <v>133</v>
      </c>
      <c r="F93" s="44">
        <v>258</v>
      </c>
      <c r="G93" s="44">
        <v>102.88749999999999</v>
      </c>
      <c r="H93" s="335">
        <v>109.21964285589854</v>
      </c>
      <c r="I93" s="327">
        <v>212.10714285589853</v>
      </c>
    </row>
    <row r="94" spans="1:9" ht="12.75" customHeight="1">
      <c r="A94" s="143" t="s">
        <v>303</v>
      </c>
      <c r="B94" s="151" t="s">
        <v>302</v>
      </c>
      <c r="C94" s="292"/>
      <c r="D94" s="61">
        <v>8</v>
      </c>
      <c r="E94" s="61">
        <v>500</v>
      </c>
      <c r="F94" s="58">
        <v>508</v>
      </c>
      <c r="G94" s="61">
        <v>6.5847999999999995</v>
      </c>
      <c r="H94" s="62">
        <v>410.60016111240054</v>
      </c>
      <c r="I94" s="63">
        <v>417.1849611124005</v>
      </c>
    </row>
    <row r="95" spans="1:9" ht="12.75" customHeight="1">
      <c r="A95" s="508" t="s">
        <v>130</v>
      </c>
      <c r="B95" s="510"/>
      <c r="C95" s="442"/>
      <c r="D95" s="422">
        <f>SUM(D92:D94)</f>
        <v>315.35</v>
      </c>
      <c r="E95" s="422">
        <f>SUM(E92:E94)</f>
        <v>21775.690000000002</v>
      </c>
      <c r="F95" s="422">
        <f t="shared" si="7"/>
        <v>22091.04</v>
      </c>
      <c r="G95" s="422">
        <f>SUM(G92:G94)</f>
        <v>259.56458499999997</v>
      </c>
      <c r="H95" s="422">
        <f>SUM(H92:H94)</f>
        <v>17882.20364466738</v>
      </c>
      <c r="I95" s="422">
        <f t="shared" si="8"/>
        <v>18141.76822966738</v>
      </c>
    </row>
    <row r="96" spans="1:9" ht="12.75" customHeight="1">
      <c r="A96" s="532" t="s">
        <v>247</v>
      </c>
      <c r="B96" s="147"/>
      <c r="C96" s="183"/>
      <c r="D96" s="54">
        <v>0</v>
      </c>
      <c r="E96" s="57">
        <v>0</v>
      </c>
      <c r="F96" s="71">
        <f t="shared" si="7"/>
        <v>0</v>
      </c>
      <c r="G96" s="54">
        <v>0</v>
      </c>
      <c r="H96" s="57">
        <v>0</v>
      </c>
      <c r="I96" s="71">
        <f t="shared" si="8"/>
        <v>0</v>
      </c>
    </row>
    <row r="97" spans="1:9" ht="12.75" customHeight="1">
      <c r="A97" s="532"/>
      <c r="B97" s="146"/>
      <c r="C97" s="183"/>
      <c r="D97" s="52">
        <v>0</v>
      </c>
      <c r="E97" s="53">
        <v>0</v>
      </c>
      <c r="F97" s="71">
        <f t="shared" si="7"/>
        <v>0</v>
      </c>
      <c r="G97" s="52">
        <v>0</v>
      </c>
      <c r="H97" s="53">
        <v>0</v>
      </c>
      <c r="I97" s="71">
        <f t="shared" si="8"/>
        <v>0</v>
      </c>
    </row>
    <row r="98" spans="1:9" ht="12.75" customHeight="1">
      <c r="A98" s="533"/>
      <c r="B98" s="46" t="s">
        <v>4</v>
      </c>
      <c r="C98" s="135"/>
      <c r="D98" s="45">
        <f>SUM(D96:D97)</f>
        <v>0</v>
      </c>
      <c r="E98" s="45">
        <f>SUM(E96:E97)</f>
        <v>0</v>
      </c>
      <c r="F98" s="72">
        <f t="shared" si="7"/>
        <v>0</v>
      </c>
      <c r="G98" s="45">
        <f>SUM(G96:G97)</f>
        <v>0</v>
      </c>
      <c r="H98" s="45">
        <f>SUM(H96:H97)</f>
        <v>0</v>
      </c>
      <c r="I98" s="72">
        <f t="shared" si="8"/>
        <v>0</v>
      </c>
    </row>
    <row r="99" spans="1:9" ht="12.75" customHeight="1">
      <c r="A99" s="109" t="s">
        <v>303</v>
      </c>
      <c r="B99" s="108" t="s">
        <v>302</v>
      </c>
      <c r="C99" s="184"/>
      <c r="D99" s="61">
        <v>33</v>
      </c>
      <c r="E99" s="61">
        <v>1110</v>
      </c>
      <c r="F99" s="58">
        <v>1143</v>
      </c>
      <c r="G99" s="61">
        <v>27.1623</v>
      </c>
      <c r="H99" s="61">
        <v>911.5323576695292</v>
      </c>
      <c r="I99" s="70">
        <v>938.6946576695292</v>
      </c>
    </row>
    <row r="100" spans="1:9" ht="12.75" customHeight="1">
      <c r="A100" s="508" t="s">
        <v>130</v>
      </c>
      <c r="B100" s="510"/>
      <c r="C100" s="442"/>
      <c r="D100" s="422">
        <f>SUM(D98:D99)</f>
        <v>33</v>
      </c>
      <c r="E100" s="422">
        <f>SUM(E98:E99)</f>
        <v>1110</v>
      </c>
      <c r="F100" s="422">
        <f t="shared" si="7"/>
        <v>1143</v>
      </c>
      <c r="G100" s="422">
        <f>SUM(G98:G99)</f>
        <v>27.1623</v>
      </c>
      <c r="H100" s="422">
        <f>SUM(H98:H99)</f>
        <v>911.5323576695292</v>
      </c>
      <c r="I100" s="422">
        <f t="shared" si="8"/>
        <v>938.6946576695292</v>
      </c>
    </row>
    <row r="101" spans="1:9" ht="12.75" customHeight="1">
      <c r="A101" s="585" t="s">
        <v>386</v>
      </c>
      <c r="B101" s="146">
        <v>122</v>
      </c>
      <c r="C101" s="183"/>
      <c r="D101" s="54">
        <v>0</v>
      </c>
      <c r="E101" s="54">
        <v>4693</v>
      </c>
      <c r="F101" s="71">
        <v>4693</v>
      </c>
      <c r="G101" s="54">
        <v>0</v>
      </c>
      <c r="H101" s="57">
        <v>3853.8931122009917</v>
      </c>
      <c r="I101" s="71">
        <v>3853.8931122009917</v>
      </c>
    </row>
    <row r="102" spans="1:9" ht="12.75" customHeight="1">
      <c r="A102" s="586"/>
      <c r="B102" s="147">
        <v>163</v>
      </c>
      <c r="C102" s="183"/>
      <c r="D102" s="54">
        <v>0</v>
      </c>
      <c r="E102" s="54">
        <v>3368.37</v>
      </c>
      <c r="F102" s="71">
        <v>3368.37</v>
      </c>
      <c r="G102" s="54">
        <v>0</v>
      </c>
      <c r="H102" s="57">
        <v>2766.106529372353</v>
      </c>
      <c r="I102" s="71">
        <v>2766.106529372353</v>
      </c>
    </row>
    <row r="103" spans="1:9" ht="12.75" customHeight="1">
      <c r="A103" s="586"/>
      <c r="B103" s="146">
        <v>165</v>
      </c>
      <c r="C103" s="183"/>
      <c r="D103" s="52">
        <v>0</v>
      </c>
      <c r="E103" s="52">
        <v>0</v>
      </c>
      <c r="F103" s="71">
        <v>560.78</v>
      </c>
      <c r="G103" s="52">
        <v>0</v>
      </c>
      <c r="H103" s="53">
        <v>460.51271669722394</v>
      </c>
      <c r="I103" s="71">
        <v>460.51271669722394</v>
      </c>
    </row>
    <row r="104" spans="1:9" ht="12.75" customHeight="1">
      <c r="A104" s="586"/>
      <c r="B104" s="148">
        <v>166</v>
      </c>
      <c r="C104" s="183"/>
      <c r="D104" s="55">
        <v>0</v>
      </c>
      <c r="E104" s="56">
        <v>763.48</v>
      </c>
      <c r="F104" s="71">
        <v>763.48</v>
      </c>
      <c r="G104" s="55">
        <v>0</v>
      </c>
      <c r="H104" s="53">
        <v>626.9700220121912</v>
      </c>
      <c r="I104" s="71">
        <v>626.9700220121912</v>
      </c>
    </row>
    <row r="105" spans="1:9" ht="12.75" customHeight="1">
      <c r="A105" s="586"/>
      <c r="B105" s="148"/>
      <c r="C105" s="183"/>
      <c r="D105" s="55"/>
      <c r="E105" s="56"/>
      <c r="F105" s="71">
        <f t="shared" si="7"/>
        <v>0</v>
      </c>
      <c r="G105" s="55"/>
      <c r="H105" s="53"/>
      <c r="I105" s="71">
        <f>G105+H105</f>
        <v>0</v>
      </c>
    </row>
    <row r="106" spans="1:9" ht="12.75" customHeight="1">
      <c r="A106" s="587"/>
      <c r="B106" s="46" t="s">
        <v>4</v>
      </c>
      <c r="C106" s="135"/>
      <c r="D106" s="45">
        <f>SUM(D101:D105)</f>
        <v>0</v>
      </c>
      <c r="E106" s="45">
        <f>SUM(E101:E105)</f>
        <v>8824.85</v>
      </c>
      <c r="F106" s="72">
        <f t="shared" si="7"/>
        <v>8824.85</v>
      </c>
      <c r="G106" s="45">
        <f>SUM(G101:G105)</f>
        <v>0</v>
      </c>
      <c r="H106" s="45">
        <f>SUM(H101:H105)</f>
        <v>7707.4823802827605</v>
      </c>
      <c r="I106" s="72">
        <f>G106+H106</f>
        <v>7707.4823802827605</v>
      </c>
    </row>
    <row r="107" spans="1:9" s="47" customFormat="1" ht="12.75" customHeight="1">
      <c r="A107" s="328"/>
      <c r="B107" s="329">
        <v>140</v>
      </c>
      <c r="C107" s="330"/>
      <c r="D107" s="326">
        <v>0</v>
      </c>
      <c r="E107" s="326">
        <v>924.09</v>
      </c>
      <c r="F107" s="331">
        <v>924.09</v>
      </c>
      <c r="G107" s="326">
        <v>0</v>
      </c>
      <c r="H107" s="326">
        <v>758.0418054424916</v>
      </c>
      <c r="I107" s="332">
        <v>758.0418054424916</v>
      </c>
    </row>
    <row r="108" spans="1:9" ht="12.75" customHeight="1">
      <c r="A108" s="143" t="s">
        <v>303</v>
      </c>
      <c r="B108" s="108" t="s">
        <v>302</v>
      </c>
      <c r="C108" s="184"/>
      <c r="D108" s="61">
        <v>18</v>
      </c>
      <c r="E108" s="61">
        <v>1992.02</v>
      </c>
      <c r="F108" s="58">
        <v>2010.02</v>
      </c>
      <c r="G108" s="61">
        <v>14.8158</v>
      </c>
      <c r="H108" s="61">
        <v>1635.8474658782484</v>
      </c>
      <c r="I108" s="70">
        <v>1650.6632658782485</v>
      </c>
    </row>
    <row r="109" spans="1:9" ht="12.75" customHeight="1">
      <c r="A109" s="508" t="s">
        <v>130</v>
      </c>
      <c r="B109" s="510"/>
      <c r="C109" s="442"/>
      <c r="D109" s="422">
        <f>SUM(D106:D108)</f>
        <v>18</v>
      </c>
      <c r="E109" s="422">
        <f>SUM(E106:E108)</f>
        <v>11740.960000000001</v>
      </c>
      <c r="F109" s="422">
        <f aca="true" t="shared" si="9" ref="F109:F117">D109+E109</f>
        <v>11758.960000000001</v>
      </c>
      <c r="G109" s="422">
        <f>SUM(G106:G108)</f>
        <v>14.8158</v>
      </c>
      <c r="H109" s="422">
        <f>SUM(H106:H108)</f>
        <v>10101.3716516035</v>
      </c>
      <c r="I109" s="422">
        <f>G109+H109</f>
        <v>10116.1874516035</v>
      </c>
    </row>
    <row r="110" spans="1:9" ht="12.75" customHeight="1">
      <c r="A110" s="333"/>
      <c r="B110" s="210">
        <v>51</v>
      </c>
      <c r="C110" s="334"/>
      <c r="D110" s="44">
        <v>54.53</v>
      </c>
      <c r="E110" s="44">
        <v>1584</v>
      </c>
      <c r="F110" s="44">
        <v>1638.53</v>
      </c>
      <c r="G110" s="44">
        <v>44.883643</v>
      </c>
      <c r="H110" s="44">
        <v>1300.781310404085</v>
      </c>
      <c r="I110" s="44">
        <v>1345.6649534040848</v>
      </c>
    </row>
    <row r="111" spans="1:9" ht="12.75" customHeight="1">
      <c r="A111" s="333"/>
      <c r="B111" s="210">
        <v>52</v>
      </c>
      <c r="C111" s="334"/>
      <c r="D111" s="44">
        <v>0</v>
      </c>
      <c r="E111" s="44">
        <v>1834</v>
      </c>
      <c r="F111" s="44">
        <v>1834</v>
      </c>
      <c r="G111" s="44">
        <v>0</v>
      </c>
      <c r="H111" s="44">
        <v>1506.0813909602853</v>
      </c>
      <c r="I111" s="44">
        <v>1506.0813909602853</v>
      </c>
    </row>
    <row r="112" spans="1:9" s="47" customFormat="1" ht="12.75" customHeight="1">
      <c r="A112" s="38" t="s">
        <v>304</v>
      </c>
      <c r="B112" s="318">
        <v>53</v>
      </c>
      <c r="C112" s="185"/>
      <c r="D112" s="75">
        <v>0</v>
      </c>
      <c r="E112" s="75">
        <v>312</v>
      </c>
      <c r="F112" s="78">
        <v>312</v>
      </c>
      <c r="G112" s="75">
        <v>0</v>
      </c>
      <c r="H112" s="75">
        <v>256.2145005341379</v>
      </c>
      <c r="I112" s="78">
        <v>256.2145005341379</v>
      </c>
    </row>
    <row r="113" spans="1:9" s="47" customFormat="1" ht="12.75" customHeight="1">
      <c r="A113" s="109" t="s">
        <v>303</v>
      </c>
      <c r="B113" s="37" t="s">
        <v>302</v>
      </c>
      <c r="C113" s="221"/>
      <c r="D113" s="75">
        <v>65</v>
      </c>
      <c r="E113" s="75">
        <v>3085.63</v>
      </c>
      <c r="F113" s="78">
        <v>3150.63</v>
      </c>
      <c r="G113" s="75">
        <v>53.50149999999999</v>
      </c>
      <c r="H113" s="75">
        <v>2533.9203502665127</v>
      </c>
      <c r="I113" s="78">
        <v>2587.4218502665126</v>
      </c>
    </row>
    <row r="114" spans="1:9" s="47" customFormat="1" ht="12.75" customHeight="1">
      <c r="A114" s="508" t="s">
        <v>130</v>
      </c>
      <c r="B114" s="510"/>
      <c r="C114" s="442"/>
      <c r="D114" s="422">
        <f>SUM(D110:D113)</f>
        <v>119.53</v>
      </c>
      <c r="E114" s="422">
        <f>SUM(E110:E113)</f>
        <v>6815.63</v>
      </c>
      <c r="F114" s="422">
        <f t="shared" si="9"/>
        <v>6935.16</v>
      </c>
      <c r="G114" s="422">
        <f>SUM(G110:G113)</f>
        <v>98.385143</v>
      </c>
      <c r="H114" s="422">
        <f>SUM(H110:H113)</f>
        <v>5596.997552165021</v>
      </c>
      <c r="I114" s="422">
        <f>G114+H114</f>
        <v>5695.382695165022</v>
      </c>
    </row>
    <row r="115" spans="1:9" ht="12.75" customHeight="1">
      <c r="A115" s="582" t="s">
        <v>240</v>
      </c>
      <c r="B115" s="582"/>
      <c r="C115" s="172"/>
      <c r="D115" s="73">
        <f>D92+D93+D98+D106+D110</f>
        <v>361.88</v>
      </c>
      <c r="E115" s="73">
        <f>E92+E93+E98+E106+E107+E110+E111+E112</f>
        <v>34754.630000000005</v>
      </c>
      <c r="F115" s="105">
        <f t="shared" si="9"/>
        <v>35116.51</v>
      </c>
      <c r="G115" s="73">
        <f>G92+G93+G98+G106+G110</f>
        <v>297.863428</v>
      </c>
      <c r="H115" s="73">
        <f>H92+H93+H98+H106+H107+H110+H111+H112</f>
        <v>29000.204871178736</v>
      </c>
      <c r="I115" s="105">
        <f>G115+H115</f>
        <v>29298.068299178736</v>
      </c>
    </row>
    <row r="116" spans="1:9" ht="12.75" customHeight="1">
      <c r="A116" s="581" t="s">
        <v>241</v>
      </c>
      <c r="B116" s="581"/>
      <c r="C116" s="173"/>
      <c r="D116" s="74">
        <f>D94+D99+D108+D112+D113</f>
        <v>124</v>
      </c>
      <c r="E116" s="74">
        <f>E94+E99+E108+E113</f>
        <v>6687.65</v>
      </c>
      <c r="F116" s="78">
        <f t="shared" si="9"/>
        <v>6811.65</v>
      </c>
      <c r="G116" s="74">
        <f>G94+G99+G108+G112+G113</f>
        <v>102.06439999999999</v>
      </c>
      <c r="H116" s="74">
        <f>H94+H99+H108+H113</f>
        <v>5491.900334926691</v>
      </c>
      <c r="I116" s="78">
        <f>G116+H116</f>
        <v>5593.964734926692</v>
      </c>
    </row>
    <row r="117" spans="1:9" ht="12.75" customHeight="1">
      <c r="A117" s="579" t="s">
        <v>305</v>
      </c>
      <c r="B117" s="580"/>
      <c r="C117" s="440"/>
      <c r="D117" s="422">
        <f>SUM(D115:D116)</f>
        <v>485.88</v>
      </c>
      <c r="E117" s="441">
        <f>SUM(E115:E116)</f>
        <v>41442.280000000006</v>
      </c>
      <c r="F117" s="422">
        <f t="shared" si="9"/>
        <v>41928.16</v>
      </c>
      <c r="G117" s="441">
        <f>SUM(G115:G116)</f>
        <v>399.927828</v>
      </c>
      <c r="H117" s="422">
        <f>SUM(H115:H116)</f>
        <v>34492.10520610543</v>
      </c>
      <c r="I117" s="422">
        <f>G117+H117</f>
        <v>34892.03303410543</v>
      </c>
    </row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spans="1:4" ht="12.75" customHeight="1">
      <c r="A135" s="483" t="s">
        <v>22</v>
      </c>
      <c r="B135" s="483"/>
      <c r="C135" s="483"/>
      <c r="D135" s="483"/>
    </row>
    <row r="136" spans="1:9" ht="12.75" customHeight="1">
      <c r="A136" s="578" t="s">
        <v>116</v>
      </c>
      <c r="B136" s="578"/>
      <c r="C136" s="578"/>
      <c r="D136" s="578"/>
      <c r="E136" s="25"/>
      <c r="F136" s="25"/>
      <c r="G136" s="25"/>
      <c r="H136" s="24"/>
      <c r="I136" s="24"/>
    </row>
    <row r="137" spans="1:9" ht="12.75" customHeight="1">
      <c r="A137" s="36"/>
      <c r="B137" s="36"/>
      <c r="C137" s="136"/>
      <c r="D137" s="36"/>
      <c r="E137" s="25"/>
      <c r="F137" s="25"/>
      <c r="G137" s="25"/>
      <c r="H137" s="24"/>
      <c r="I137" s="24"/>
    </row>
    <row r="138" spans="1:9" ht="12.75" customHeight="1">
      <c r="A138" s="36"/>
      <c r="B138" s="36"/>
      <c r="C138" s="136"/>
      <c r="D138" s="36"/>
      <c r="E138" s="25"/>
      <c r="F138" s="25"/>
      <c r="G138" s="25"/>
      <c r="H138" s="24"/>
      <c r="I138" s="24"/>
    </row>
    <row r="139" spans="1:9" ht="12.75" customHeight="1">
      <c r="A139" s="577" t="s">
        <v>237</v>
      </c>
      <c r="B139" s="577"/>
      <c r="C139" s="577"/>
      <c r="D139" s="577"/>
      <c r="E139" s="577"/>
      <c r="F139" s="577"/>
      <c r="G139" s="577"/>
      <c r="H139" s="577"/>
      <c r="I139" s="577"/>
    </row>
    <row r="140" spans="1:9" ht="12.75" customHeight="1">
      <c r="A140" s="577" t="s">
        <v>513</v>
      </c>
      <c r="B140" s="577"/>
      <c r="C140" s="577"/>
      <c r="D140" s="577"/>
      <c r="E140" s="577"/>
      <c r="F140" s="577"/>
      <c r="G140" s="577"/>
      <c r="H140" s="577"/>
      <c r="I140" s="577"/>
    </row>
    <row r="141" spans="1:9" ht="12.75" customHeight="1">
      <c r="A141" s="35"/>
      <c r="B141" s="35"/>
      <c r="C141" s="134"/>
      <c r="D141" s="35"/>
      <c r="E141" s="35"/>
      <c r="F141" s="35"/>
      <c r="G141" s="35"/>
      <c r="H141" s="35"/>
      <c r="I141" s="35"/>
    </row>
    <row r="142" spans="1:9" ht="12.75" customHeight="1">
      <c r="A142" s="35"/>
      <c r="B142" s="35"/>
      <c r="C142" s="134"/>
      <c r="D142" s="35"/>
      <c r="E142" s="35"/>
      <c r="F142" s="35"/>
      <c r="G142" s="35"/>
      <c r="H142" s="504" t="s">
        <v>248</v>
      </c>
      <c r="I142" s="504"/>
    </row>
    <row r="143" spans="1:9" ht="12.75" customHeight="1">
      <c r="A143" s="485" t="s">
        <v>297</v>
      </c>
      <c r="B143" s="485" t="s">
        <v>238</v>
      </c>
      <c r="C143" s="438" t="s">
        <v>160</v>
      </c>
      <c r="D143" s="508" t="s">
        <v>244</v>
      </c>
      <c r="E143" s="509"/>
      <c r="F143" s="510"/>
      <c r="G143" s="508" t="s">
        <v>243</v>
      </c>
      <c r="H143" s="509"/>
      <c r="I143" s="510"/>
    </row>
    <row r="144" spans="1:9" ht="12.75" customHeight="1">
      <c r="A144" s="487"/>
      <c r="B144" s="487"/>
      <c r="C144" s="439" t="s">
        <v>369</v>
      </c>
      <c r="D144" s="421" t="s">
        <v>2</v>
      </c>
      <c r="E144" s="421" t="s">
        <v>3</v>
      </c>
      <c r="F144" s="421" t="s">
        <v>4</v>
      </c>
      <c r="G144" s="421" t="s">
        <v>2</v>
      </c>
      <c r="H144" s="421" t="s">
        <v>3</v>
      </c>
      <c r="I144" s="421" t="s">
        <v>4</v>
      </c>
    </row>
    <row r="145" spans="1:9" ht="12.75" customHeight="1">
      <c r="A145" s="531" t="s">
        <v>275</v>
      </c>
      <c r="B145" s="283">
        <v>58</v>
      </c>
      <c r="C145" s="180" t="s">
        <v>323</v>
      </c>
      <c r="D145" s="1">
        <v>740</v>
      </c>
      <c r="E145" s="1">
        <v>2582</v>
      </c>
      <c r="F145" s="41">
        <v>3322</v>
      </c>
      <c r="G145" s="41">
        <v>625</v>
      </c>
      <c r="H145" s="41">
        <v>2137</v>
      </c>
      <c r="I145" s="41">
        <v>2762</v>
      </c>
    </row>
    <row r="146" spans="1:9" ht="12.75" customHeight="1">
      <c r="A146" s="532"/>
      <c r="B146" s="283">
        <v>57</v>
      </c>
      <c r="C146" s="180" t="s">
        <v>323</v>
      </c>
      <c r="D146" s="1">
        <v>0</v>
      </c>
      <c r="E146" s="1">
        <v>1478</v>
      </c>
      <c r="F146" s="41">
        <v>1478</v>
      </c>
      <c r="G146" s="41">
        <v>0</v>
      </c>
      <c r="H146" s="41">
        <v>1243</v>
      </c>
      <c r="I146" s="41">
        <v>1243</v>
      </c>
    </row>
    <row r="147" spans="1:9" ht="12.75" customHeight="1">
      <c r="A147" s="532"/>
      <c r="B147" s="283"/>
      <c r="C147" s="180"/>
      <c r="D147" s="1"/>
      <c r="E147" s="1"/>
      <c r="F147" s="41">
        <v>0</v>
      </c>
      <c r="G147" s="58"/>
      <c r="H147" s="58"/>
      <c r="I147" s="58">
        <v>0</v>
      </c>
    </row>
    <row r="148" spans="1:9" ht="12.75" customHeight="1">
      <c r="A148" s="532"/>
      <c r="B148" s="128"/>
      <c r="C148" s="180"/>
      <c r="D148" s="58"/>
      <c r="E148" s="58"/>
      <c r="F148" s="58">
        <v>0</v>
      </c>
      <c r="G148" s="58"/>
      <c r="H148" s="58"/>
      <c r="I148" s="58">
        <v>0</v>
      </c>
    </row>
    <row r="149" spans="1:9" ht="12.75" customHeight="1">
      <c r="A149" s="532"/>
      <c r="B149" s="107"/>
      <c r="C149" s="181"/>
      <c r="D149" s="41"/>
      <c r="E149" s="41"/>
      <c r="F149" s="41">
        <v>0</v>
      </c>
      <c r="G149" s="41"/>
      <c r="H149" s="41"/>
      <c r="I149" s="41">
        <v>0</v>
      </c>
    </row>
    <row r="150" spans="1:9" ht="12.75" customHeight="1">
      <c r="A150" s="532"/>
      <c r="B150" s="107"/>
      <c r="C150" s="181"/>
      <c r="D150" s="41"/>
      <c r="E150" s="41"/>
      <c r="F150" s="41">
        <v>0</v>
      </c>
      <c r="G150" s="41"/>
      <c r="H150" s="41"/>
      <c r="I150" s="41">
        <v>0</v>
      </c>
    </row>
    <row r="151" spans="1:9" ht="12.75" customHeight="1">
      <c r="A151" s="533"/>
      <c r="B151" s="46" t="s">
        <v>4</v>
      </c>
      <c r="C151" s="135"/>
      <c r="D151" s="45">
        <f>SUM(D145:D150)</f>
        <v>740</v>
      </c>
      <c r="E151" s="45">
        <f>SUM(E145:E150)</f>
        <v>4060</v>
      </c>
      <c r="F151" s="45">
        <f>D151+E151</f>
        <v>4800</v>
      </c>
      <c r="G151" s="45">
        <f>SUM(G145:G150)</f>
        <v>625</v>
      </c>
      <c r="H151" s="45">
        <f>SUM(H145:H150)</f>
        <v>3380</v>
      </c>
      <c r="I151" s="45">
        <f>G151+H151</f>
        <v>4005</v>
      </c>
    </row>
    <row r="152" spans="1:9" ht="12.75" customHeight="1">
      <c r="A152" s="109" t="s">
        <v>303</v>
      </c>
      <c r="B152" s="108" t="s">
        <v>302</v>
      </c>
      <c r="C152" s="177"/>
      <c r="D152" s="70"/>
      <c r="E152" s="70"/>
      <c r="F152" s="70">
        <f>D152+E152</f>
        <v>0</v>
      </c>
      <c r="G152" s="70"/>
      <c r="H152" s="70"/>
      <c r="I152" s="70">
        <f>G152+H152</f>
        <v>0</v>
      </c>
    </row>
    <row r="153" spans="1:9" ht="12.75" customHeight="1">
      <c r="A153" s="508" t="s">
        <v>130</v>
      </c>
      <c r="B153" s="510"/>
      <c r="C153" s="442"/>
      <c r="D153" s="422">
        <f>SUM(D151:D152)</f>
        <v>740</v>
      </c>
      <c r="E153" s="422">
        <f>SUM(E151:E152)</f>
        <v>4060</v>
      </c>
      <c r="F153" s="422">
        <f>D153+E153</f>
        <v>4800</v>
      </c>
      <c r="G153" s="422">
        <f>SUM(G151:G152)</f>
        <v>625</v>
      </c>
      <c r="H153" s="422">
        <f>SUM(H151:H152)</f>
        <v>3380</v>
      </c>
      <c r="I153" s="422">
        <f>G153+H153</f>
        <v>4005</v>
      </c>
    </row>
    <row r="154" spans="1:9" ht="12.75" customHeight="1">
      <c r="A154" s="585" t="s">
        <v>249</v>
      </c>
      <c r="B154" s="129">
        <v>81</v>
      </c>
      <c r="C154" s="182" t="s">
        <v>328</v>
      </c>
      <c r="D154" s="71">
        <v>0</v>
      </c>
      <c r="E154" s="71">
        <v>1186</v>
      </c>
      <c r="F154" s="71">
        <v>1186</v>
      </c>
      <c r="G154" s="71">
        <v>0</v>
      </c>
      <c r="H154" s="71">
        <v>996</v>
      </c>
      <c r="I154" s="71">
        <v>996</v>
      </c>
    </row>
    <row r="155" spans="1:9" ht="12.75" customHeight="1">
      <c r="A155" s="586"/>
      <c r="B155" s="128">
        <v>82</v>
      </c>
      <c r="C155" s="180" t="s">
        <v>328</v>
      </c>
      <c r="D155" s="41">
        <v>0</v>
      </c>
      <c r="E155" s="41">
        <v>1145</v>
      </c>
      <c r="F155" s="71">
        <v>1145</v>
      </c>
      <c r="G155" s="41">
        <v>0</v>
      </c>
      <c r="H155" s="41">
        <v>932</v>
      </c>
      <c r="I155" s="71">
        <v>932</v>
      </c>
    </row>
    <row r="156" spans="1:9" s="47" customFormat="1" ht="12.75" customHeight="1">
      <c r="A156" s="586"/>
      <c r="B156" s="128">
        <v>85</v>
      </c>
      <c r="C156" s="180" t="s">
        <v>328</v>
      </c>
      <c r="D156" s="41">
        <v>0</v>
      </c>
      <c r="E156" s="41">
        <v>2345</v>
      </c>
      <c r="F156" s="71">
        <v>2345</v>
      </c>
      <c r="G156" s="41">
        <v>0</v>
      </c>
      <c r="H156" s="41">
        <v>1989</v>
      </c>
      <c r="I156" s="71">
        <v>1989</v>
      </c>
    </row>
    <row r="157" spans="1:9" ht="12.75" customHeight="1">
      <c r="A157" s="586"/>
      <c r="B157" s="128">
        <v>87</v>
      </c>
      <c r="C157" s="180" t="s">
        <v>328</v>
      </c>
      <c r="D157" s="41">
        <v>0</v>
      </c>
      <c r="E157" s="41">
        <v>315</v>
      </c>
      <c r="F157" s="71">
        <v>315</v>
      </c>
      <c r="G157" s="41">
        <v>0</v>
      </c>
      <c r="H157" s="41">
        <v>261</v>
      </c>
      <c r="I157" s="71">
        <v>261</v>
      </c>
    </row>
    <row r="158" spans="1:9" ht="12.75" customHeight="1">
      <c r="A158" s="586"/>
      <c r="B158" s="128">
        <v>92</v>
      </c>
      <c r="C158" s="180" t="s">
        <v>331</v>
      </c>
      <c r="D158" s="58">
        <v>0</v>
      </c>
      <c r="E158" s="58">
        <v>1532</v>
      </c>
      <c r="F158" s="64">
        <v>1532</v>
      </c>
      <c r="G158" s="58">
        <v>0</v>
      </c>
      <c r="H158" s="58">
        <v>1250</v>
      </c>
      <c r="I158" s="71">
        <v>1250</v>
      </c>
    </row>
    <row r="159" spans="1:9" ht="12.75" customHeight="1">
      <c r="A159" s="586"/>
      <c r="B159" s="107">
        <v>103</v>
      </c>
      <c r="C159" s="181" t="s">
        <v>331</v>
      </c>
      <c r="D159" s="41">
        <v>0</v>
      </c>
      <c r="E159" s="41">
        <v>927</v>
      </c>
      <c r="F159" s="71">
        <v>927</v>
      </c>
      <c r="G159" s="41">
        <v>0</v>
      </c>
      <c r="H159" s="41">
        <v>772</v>
      </c>
      <c r="I159" s="71">
        <v>772</v>
      </c>
    </row>
    <row r="160" spans="1:9" s="47" customFormat="1" ht="12.75" customHeight="1">
      <c r="A160" s="586"/>
      <c r="B160" s="107">
        <v>104</v>
      </c>
      <c r="C160" s="181" t="s">
        <v>331</v>
      </c>
      <c r="D160" s="41">
        <v>0</v>
      </c>
      <c r="E160" s="41">
        <v>1215</v>
      </c>
      <c r="F160" s="71">
        <v>1215</v>
      </c>
      <c r="G160" s="41">
        <v>0</v>
      </c>
      <c r="H160" s="41">
        <v>998</v>
      </c>
      <c r="I160" s="71">
        <v>998</v>
      </c>
    </row>
    <row r="161" spans="1:9" s="47" customFormat="1" ht="12.75" customHeight="1">
      <c r="A161" s="587"/>
      <c r="B161" s="46" t="s">
        <v>4</v>
      </c>
      <c r="C161" s="135"/>
      <c r="D161" s="45">
        <f>SUM(D154:D160)</f>
        <v>0</v>
      </c>
      <c r="E161" s="45">
        <f>SUM(E154:E160)</f>
        <v>8665</v>
      </c>
      <c r="F161" s="72">
        <f>D161+E161</f>
        <v>8665</v>
      </c>
      <c r="G161" s="45">
        <f>SUM(G154:G160)</f>
        <v>0</v>
      </c>
      <c r="H161" s="45">
        <f>SUM(H154:H160)</f>
        <v>7198</v>
      </c>
      <c r="I161" s="72">
        <f>G161+H161</f>
        <v>7198</v>
      </c>
    </row>
    <row r="162" spans="1:9" s="47" customFormat="1" ht="12.75" customHeight="1">
      <c r="A162" s="583" t="s">
        <v>303</v>
      </c>
      <c r="B162" s="108" t="s">
        <v>302</v>
      </c>
      <c r="C162" s="177" t="s">
        <v>328</v>
      </c>
      <c r="D162" s="70">
        <v>0</v>
      </c>
      <c r="E162" s="70">
        <v>2356</v>
      </c>
      <c r="F162" s="70">
        <v>2356</v>
      </c>
      <c r="G162" s="70">
        <v>0</v>
      </c>
      <c r="H162" s="70">
        <v>1934</v>
      </c>
      <c r="I162" s="70">
        <v>1934</v>
      </c>
    </row>
    <row r="163" spans="1:9" ht="12.75" customHeight="1">
      <c r="A163" s="584"/>
      <c r="B163" s="108" t="s">
        <v>302</v>
      </c>
      <c r="C163" s="177" t="s">
        <v>331</v>
      </c>
      <c r="D163" s="70">
        <v>0</v>
      </c>
      <c r="E163" s="70">
        <v>6712</v>
      </c>
      <c r="F163" s="70">
        <v>6712</v>
      </c>
      <c r="G163" s="70">
        <v>0</v>
      </c>
      <c r="H163" s="70">
        <v>5451</v>
      </c>
      <c r="I163" s="70">
        <v>5451</v>
      </c>
    </row>
    <row r="164" spans="1:9" ht="12.75" customHeight="1">
      <c r="A164" s="508" t="s">
        <v>130</v>
      </c>
      <c r="B164" s="510"/>
      <c r="C164" s="442"/>
      <c r="D164" s="422">
        <f>SUM(D161:D163)</f>
        <v>0</v>
      </c>
      <c r="E164" s="422">
        <f>SUM(E161:E163)</f>
        <v>17733</v>
      </c>
      <c r="F164" s="422">
        <f>D164+E164</f>
        <v>17733</v>
      </c>
      <c r="G164" s="422">
        <f>SUM(G161:G163)</f>
        <v>0</v>
      </c>
      <c r="H164" s="422">
        <f>SUM(H161:H163)</f>
        <v>14583</v>
      </c>
      <c r="I164" s="422">
        <f>G164+H164</f>
        <v>14583</v>
      </c>
    </row>
    <row r="165" spans="1:9" ht="12.75" customHeight="1">
      <c r="A165" s="582" t="s">
        <v>240</v>
      </c>
      <c r="B165" s="582"/>
      <c r="C165" s="137"/>
      <c r="D165" s="41">
        <f>D151+D161</f>
        <v>740</v>
      </c>
      <c r="E165" s="73">
        <f>E151+E161</f>
        <v>12725</v>
      </c>
      <c r="F165" s="73">
        <f>SUM(D165:E165)</f>
        <v>13465</v>
      </c>
      <c r="G165" s="73">
        <f>G151+G161</f>
        <v>625</v>
      </c>
      <c r="H165" s="73">
        <f>H151+H161</f>
        <v>10578</v>
      </c>
      <c r="I165" s="73">
        <f>SUM(G165:H165)</f>
        <v>11203</v>
      </c>
    </row>
    <row r="166" spans="1:9" ht="12.75" customHeight="1">
      <c r="A166" s="581" t="s">
        <v>241</v>
      </c>
      <c r="B166" s="581"/>
      <c r="C166" s="137"/>
      <c r="D166" s="73">
        <f>D152+D163</f>
        <v>0</v>
      </c>
      <c r="E166" s="41">
        <f>E152+E162+E163</f>
        <v>9068</v>
      </c>
      <c r="F166" s="41">
        <f>SUM(D166:E166)</f>
        <v>9068</v>
      </c>
      <c r="G166" s="41">
        <f>G152+G163</f>
        <v>0</v>
      </c>
      <c r="H166" s="41">
        <f>H152+H162+H163</f>
        <v>7385</v>
      </c>
      <c r="I166" s="74">
        <f>SUM(G166:H166)</f>
        <v>7385</v>
      </c>
    </row>
    <row r="167" spans="1:9" ht="12.75" customHeight="1">
      <c r="A167" s="508" t="s">
        <v>306</v>
      </c>
      <c r="B167" s="510"/>
      <c r="C167" s="440"/>
      <c r="D167" s="422">
        <f>SUM(D165:D166)</f>
        <v>740</v>
      </c>
      <c r="E167" s="441">
        <f>SUM(E165:E166)</f>
        <v>21793</v>
      </c>
      <c r="F167" s="422">
        <f>D167+E167</f>
        <v>22533</v>
      </c>
      <c r="G167" s="441">
        <f>SUM(G165:G166)</f>
        <v>625</v>
      </c>
      <c r="H167" s="422">
        <f>SUM(H165:H166)</f>
        <v>17963</v>
      </c>
      <c r="I167" s="422">
        <f>G167+H167</f>
        <v>18588</v>
      </c>
    </row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spans="1:3" ht="12.75" customHeight="1">
      <c r="A201" t="s">
        <v>22</v>
      </c>
      <c r="B201"/>
      <c r="C201"/>
    </row>
    <row r="202" spans="1:3" ht="12.75" customHeight="1">
      <c r="A202" t="s">
        <v>65</v>
      </c>
      <c r="B202"/>
      <c r="C202"/>
    </row>
    <row r="203" spans="1:9" ht="12.75" customHeight="1">
      <c r="A203" s="609" t="s">
        <v>456</v>
      </c>
      <c r="B203" s="609"/>
      <c r="C203" s="609"/>
      <c r="D203" s="609"/>
      <c r="E203" s="609"/>
      <c r="F203" s="609"/>
      <c r="G203" s="609"/>
      <c r="H203" s="609"/>
      <c r="I203" s="609"/>
    </row>
    <row r="204" spans="1:9" ht="12.75" customHeight="1">
      <c r="A204" s="609" t="s">
        <v>514</v>
      </c>
      <c r="B204" s="609"/>
      <c r="C204" s="609"/>
      <c r="D204" s="609"/>
      <c r="E204" s="609"/>
      <c r="F204" s="609"/>
      <c r="G204" s="609"/>
      <c r="H204" s="609"/>
      <c r="I204" s="609"/>
    </row>
    <row r="205" spans="1:3" ht="12.75" customHeight="1">
      <c r="A205"/>
      <c r="B205"/>
      <c r="C205"/>
    </row>
    <row r="206" spans="1:9" ht="12.75" customHeight="1">
      <c r="A206" s="485" t="s">
        <v>297</v>
      </c>
      <c r="B206" s="485" t="s">
        <v>238</v>
      </c>
      <c r="C206" s="438" t="s">
        <v>160</v>
      </c>
      <c r="D206" s="508" t="s">
        <v>244</v>
      </c>
      <c r="E206" s="509"/>
      <c r="F206" s="510"/>
      <c r="G206" s="508" t="s">
        <v>243</v>
      </c>
      <c r="H206" s="509"/>
      <c r="I206" s="510"/>
    </row>
    <row r="207" spans="1:9" ht="12.75" customHeight="1">
      <c r="A207" s="487"/>
      <c r="B207" s="487"/>
      <c r="C207" s="439" t="s">
        <v>369</v>
      </c>
      <c r="D207" s="421" t="s">
        <v>2</v>
      </c>
      <c r="E207" s="421" t="s">
        <v>3</v>
      </c>
      <c r="F207" s="421" t="s">
        <v>4</v>
      </c>
      <c r="G207" s="421" t="s">
        <v>2</v>
      </c>
      <c r="H207" s="421" t="s">
        <v>3</v>
      </c>
      <c r="I207" s="421" t="s">
        <v>4</v>
      </c>
    </row>
    <row r="208" spans="1:9" ht="12.75" customHeight="1">
      <c r="A208" s="601" t="s">
        <v>24</v>
      </c>
      <c r="B208" s="344" t="s">
        <v>545</v>
      </c>
      <c r="C208" s="345" t="s">
        <v>546</v>
      </c>
      <c r="D208" s="346">
        <v>0</v>
      </c>
      <c r="E208" s="346">
        <v>2779</v>
      </c>
      <c r="F208" s="249">
        <f>D208+E208</f>
        <v>2779</v>
      </c>
      <c r="G208" s="240">
        <v>0</v>
      </c>
      <c r="H208" s="240">
        <v>2390</v>
      </c>
      <c r="I208" s="241">
        <f>G208+H208</f>
        <v>2390</v>
      </c>
    </row>
    <row r="209" spans="1:9" ht="12.75" customHeight="1">
      <c r="A209" s="602"/>
      <c r="B209" s="344" t="s">
        <v>547</v>
      </c>
      <c r="C209" s="345" t="s">
        <v>546</v>
      </c>
      <c r="D209" s="346">
        <v>0</v>
      </c>
      <c r="E209" s="346">
        <v>451</v>
      </c>
      <c r="F209" s="249">
        <f aca="true" t="shared" si="10" ref="F209:F265">D209+E209</f>
        <v>451</v>
      </c>
      <c r="G209" s="240">
        <v>0</v>
      </c>
      <c r="H209" s="240">
        <v>388</v>
      </c>
      <c r="I209" s="241">
        <f aca="true" t="shared" si="11" ref="I209:I235">G209+H209</f>
        <v>388</v>
      </c>
    </row>
    <row r="210" spans="1:9" ht="12.75" customHeight="1">
      <c r="A210" s="602"/>
      <c r="B210" s="344" t="s">
        <v>548</v>
      </c>
      <c r="C210" s="345" t="s">
        <v>546</v>
      </c>
      <c r="D210" s="347">
        <v>0</v>
      </c>
      <c r="E210" s="348">
        <v>1282</v>
      </c>
      <c r="F210" s="249">
        <f t="shared" si="10"/>
        <v>1282</v>
      </c>
      <c r="G210" s="240">
        <v>0</v>
      </c>
      <c r="H210" s="240">
        <v>1103</v>
      </c>
      <c r="I210" s="241">
        <f t="shared" si="11"/>
        <v>1103</v>
      </c>
    </row>
    <row r="211" spans="1:9" ht="12.75" customHeight="1">
      <c r="A211" s="602"/>
      <c r="B211" s="344" t="s">
        <v>549</v>
      </c>
      <c r="C211" s="345" t="s">
        <v>546</v>
      </c>
      <c r="D211" s="347">
        <v>222</v>
      </c>
      <c r="E211" s="348">
        <v>0</v>
      </c>
      <c r="F211" s="243">
        <f t="shared" si="10"/>
        <v>222</v>
      </c>
      <c r="G211" s="240">
        <v>184</v>
      </c>
      <c r="H211" s="240">
        <v>0</v>
      </c>
      <c r="I211" s="241">
        <f t="shared" si="11"/>
        <v>184</v>
      </c>
    </row>
    <row r="212" spans="1:9" ht="12.75" customHeight="1">
      <c r="A212" s="602"/>
      <c r="B212" s="344" t="s">
        <v>550</v>
      </c>
      <c r="C212" s="345" t="s">
        <v>551</v>
      </c>
      <c r="D212" s="348">
        <v>0</v>
      </c>
      <c r="E212" s="348">
        <v>2396</v>
      </c>
      <c r="F212" s="243">
        <f aca="true" t="shared" si="12" ref="F212:F217">SUM(D212:E212)</f>
        <v>2396</v>
      </c>
      <c r="G212" s="240">
        <v>0</v>
      </c>
      <c r="H212" s="240">
        <v>2061</v>
      </c>
      <c r="I212" s="241">
        <f t="shared" si="11"/>
        <v>2061</v>
      </c>
    </row>
    <row r="213" spans="1:9" ht="12.75" customHeight="1">
      <c r="A213" s="602"/>
      <c r="B213" s="344" t="s">
        <v>552</v>
      </c>
      <c r="C213" s="345" t="s">
        <v>551</v>
      </c>
      <c r="D213" s="348">
        <v>0</v>
      </c>
      <c r="E213" s="348">
        <v>455</v>
      </c>
      <c r="F213" s="243">
        <f t="shared" si="12"/>
        <v>455</v>
      </c>
      <c r="G213" s="240">
        <v>0</v>
      </c>
      <c r="H213" s="240">
        <v>392</v>
      </c>
      <c r="I213" s="241">
        <f t="shared" si="11"/>
        <v>392</v>
      </c>
    </row>
    <row r="214" spans="1:9" ht="12.75" customHeight="1">
      <c r="A214" s="602"/>
      <c r="B214" s="349" t="s">
        <v>553</v>
      </c>
      <c r="C214" s="345" t="s">
        <v>551</v>
      </c>
      <c r="D214" s="348">
        <v>0</v>
      </c>
      <c r="E214" s="348">
        <v>83</v>
      </c>
      <c r="F214" s="243">
        <f t="shared" si="12"/>
        <v>83</v>
      </c>
      <c r="G214" s="240">
        <v>0</v>
      </c>
      <c r="H214" s="240">
        <v>72</v>
      </c>
      <c r="I214" s="241">
        <f t="shared" si="11"/>
        <v>72</v>
      </c>
    </row>
    <row r="215" spans="1:9" ht="12.75" customHeight="1">
      <c r="A215" s="602"/>
      <c r="B215" s="349" t="s">
        <v>554</v>
      </c>
      <c r="C215" s="345" t="s">
        <v>551</v>
      </c>
      <c r="D215" s="348">
        <v>0</v>
      </c>
      <c r="E215" s="348">
        <v>4135</v>
      </c>
      <c r="F215" s="243">
        <f t="shared" si="12"/>
        <v>4135</v>
      </c>
      <c r="G215" s="240">
        <v>0</v>
      </c>
      <c r="H215" s="240">
        <v>3556</v>
      </c>
      <c r="I215" s="241">
        <f t="shared" si="11"/>
        <v>3556</v>
      </c>
    </row>
    <row r="216" spans="1:9" ht="12.75" customHeight="1">
      <c r="A216" s="602"/>
      <c r="B216" s="344" t="s">
        <v>555</v>
      </c>
      <c r="C216" s="345" t="s">
        <v>551</v>
      </c>
      <c r="D216" s="348">
        <v>0</v>
      </c>
      <c r="E216" s="348">
        <v>2743</v>
      </c>
      <c r="F216" s="243">
        <f t="shared" si="12"/>
        <v>2743</v>
      </c>
      <c r="G216" s="240">
        <v>0</v>
      </c>
      <c r="H216" s="240">
        <v>2360</v>
      </c>
      <c r="I216" s="241">
        <f t="shared" si="11"/>
        <v>2360</v>
      </c>
    </row>
    <row r="217" spans="1:9" ht="12.75" customHeight="1">
      <c r="A217" s="602"/>
      <c r="B217" s="344" t="s">
        <v>556</v>
      </c>
      <c r="C217" s="345" t="s">
        <v>551</v>
      </c>
      <c r="D217" s="348">
        <v>482</v>
      </c>
      <c r="E217" s="348">
        <v>1401</v>
      </c>
      <c r="F217" s="243">
        <f t="shared" si="12"/>
        <v>1883</v>
      </c>
      <c r="G217" s="240">
        <v>405</v>
      </c>
      <c r="H217" s="240">
        <v>1205</v>
      </c>
      <c r="I217" s="241">
        <f t="shared" si="11"/>
        <v>1610</v>
      </c>
    </row>
    <row r="218" spans="1:9" ht="12.75" customHeight="1">
      <c r="A218" s="602"/>
      <c r="B218" s="344" t="s">
        <v>557</v>
      </c>
      <c r="C218" s="345" t="s">
        <v>551</v>
      </c>
      <c r="D218" s="348">
        <v>0</v>
      </c>
      <c r="E218" s="348">
        <v>102</v>
      </c>
      <c r="F218" s="249">
        <f t="shared" si="10"/>
        <v>102</v>
      </c>
      <c r="G218" s="240">
        <v>0</v>
      </c>
      <c r="H218" s="240">
        <v>88</v>
      </c>
      <c r="I218" s="241">
        <f t="shared" si="11"/>
        <v>88</v>
      </c>
    </row>
    <row r="219" spans="1:9" ht="12.75" customHeight="1">
      <c r="A219" s="602"/>
      <c r="B219" s="348" t="s">
        <v>558</v>
      </c>
      <c r="C219" s="345" t="s">
        <v>551</v>
      </c>
      <c r="D219" s="348">
        <v>270</v>
      </c>
      <c r="E219" s="348">
        <v>430</v>
      </c>
      <c r="F219" s="249">
        <f t="shared" si="10"/>
        <v>700</v>
      </c>
      <c r="G219" s="240">
        <v>227</v>
      </c>
      <c r="H219" s="240">
        <v>370</v>
      </c>
      <c r="I219" s="241">
        <f t="shared" si="11"/>
        <v>597</v>
      </c>
    </row>
    <row r="220" spans="1:9" ht="12.75" customHeight="1">
      <c r="A220" s="602"/>
      <c r="B220" s="348" t="s">
        <v>559</v>
      </c>
      <c r="C220" s="345" t="s">
        <v>551</v>
      </c>
      <c r="D220" s="348">
        <v>0</v>
      </c>
      <c r="E220" s="348">
        <v>300</v>
      </c>
      <c r="F220" s="243">
        <f aca="true" t="shared" si="13" ref="F220:F226">SUM(D220:E220)</f>
        <v>300</v>
      </c>
      <c r="G220" s="240">
        <v>0</v>
      </c>
      <c r="H220" s="240">
        <v>258</v>
      </c>
      <c r="I220" s="241">
        <f t="shared" si="11"/>
        <v>258</v>
      </c>
    </row>
    <row r="221" spans="1:9" ht="12.75" customHeight="1">
      <c r="A221" s="602"/>
      <c r="B221" s="348" t="s">
        <v>560</v>
      </c>
      <c r="C221" s="345" t="s">
        <v>551</v>
      </c>
      <c r="D221" s="348">
        <v>224</v>
      </c>
      <c r="E221" s="348">
        <v>198</v>
      </c>
      <c r="F221" s="243">
        <f t="shared" si="13"/>
        <v>422</v>
      </c>
      <c r="G221" s="240">
        <v>188</v>
      </c>
      <c r="H221" s="240">
        <v>170</v>
      </c>
      <c r="I221" s="241">
        <f t="shared" si="11"/>
        <v>358</v>
      </c>
    </row>
    <row r="222" spans="1:9" ht="12.75" customHeight="1">
      <c r="A222" s="602"/>
      <c r="B222" s="348" t="s">
        <v>561</v>
      </c>
      <c r="C222" s="345" t="s">
        <v>551</v>
      </c>
      <c r="D222" s="348">
        <v>12</v>
      </c>
      <c r="E222" s="348">
        <v>19</v>
      </c>
      <c r="F222" s="243">
        <f>SUM(D222:E222)</f>
        <v>31</v>
      </c>
      <c r="G222" s="240">
        <v>10</v>
      </c>
      <c r="H222" s="240">
        <v>16</v>
      </c>
      <c r="I222" s="241">
        <f t="shared" si="11"/>
        <v>26</v>
      </c>
    </row>
    <row r="223" spans="1:9" ht="12.75" customHeight="1">
      <c r="A223" s="602"/>
      <c r="B223" s="348" t="s">
        <v>562</v>
      </c>
      <c r="C223" s="345" t="s">
        <v>551</v>
      </c>
      <c r="D223" s="348">
        <v>25</v>
      </c>
      <c r="E223" s="348">
        <v>125</v>
      </c>
      <c r="F223" s="243">
        <f t="shared" si="13"/>
        <v>150</v>
      </c>
      <c r="G223" s="240">
        <v>21</v>
      </c>
      <c r="H223" s="240">
        <v>108</v>
      </c>
      <c r="I223" s="241">
        <f t="shared" si="11"/>
        <v>129</v>
      </c>
    </row>
    <row r="224" spans="1:9" ht="12.75" customHeight="1">
      <c r="A224" s="602"/>
      <c r="B224" s="350" t="s">
        <v>563</v>
      </c>
      <c r="C224" s="351" t="s">
        <v>324</v>
      </c>
      <c r="D224" s="348">
        <v>409</v>
      </c>
      <c r="E224" s="348">
        <v>256</v>
      </c>
      <c r="F224" s="243">
        <f t="shared" si="13"/>
        <v>665</v>
      </c>
      <c r="G224" s="240">
        <v>344</v>
      </c>
      <c r="H224" s="240">
        <v>220</v>
      </c>
      <c r="I224" s="241">
        <f t="shared" si="11"/>
        <v>564</v>
      </c>
    </row>
    <row r="225" spans="1:9" ht="12.75" customHeight="1">
      <c r="A225" s="602"/>
      <c r="B225" s="350" t="s">
        <v>564</v>
      </c>
      <c r="C225" s="351" t="s">
        <v>324</v>
      </c>
      <c r="D225" s="348">
        <v>0</v>
      </c>
      <c r="E225" s="348">
        <v>56</v>
      </c>
      <c r="F225" s="243">
        <f t="shared" si="13"/>
        <v>56</v>
      </c>
      <c r="G225" s="240">
        <v>0</v>
      </c>
      <c r="H225" s="240">
        <v>48</v>
      </c>
      <c r="I225" s="241">
        <f t="shared" si="11"/>
        <v>48</v>
      </c>
    </row>
    <row r="226" spans="1:9" ht="12.75" customHeight="1">
      <c r="A226" s="602"/>
      <c r="B226" s="350" t="s">
        <v>565</v>
      </c>
      <c r="C226" s="351" t="s">
        <v>324</v>
      </c>
      <c r="D226" s="348">
        <v>354</v>
      </c>
      <c r="E226" s="348">
        <v>51</v>
      </c>
      <c r="F226" s="243">
        <f t="shared" si="13"/>
        <v>405</v>
      </c>
      <c r="G226" s="240">
        <v>297</v>
      </c>
      <c r="H226" s="240">
        <v>44</v>
      </c>
      <c r="I226" s="241">
        <f t="shared" si="11"/>
        <v>341</v>
      </c>
    </row>
    <row r="227" spans="1:9" ht="12.75" customHeight="1">
      <c r="A227" s="602"/>
      <c r="B227" s="260" t="s">
        <v>4</v>
      </c>
      <c r="C227" s="261"/>
      <c r="D227" s="262">
        <f aca="true" t="shared" si="14" ref="D227:I227">SUM(D208:D226)</f>
        <v>1998</v>
      </c>
      <c r="E227" s="262">
        <f t="shared" si="14"/>
        <v>17262</v>
      </c>
      <c r="F227" s="262">
        <f t="shared" si="14"/>
        <v>19260</v>
      </c>
      <c r="G227" s="262">
        <f t="shared" si="14"/>
        <v>1676</v>
      </c>
      <c r="H227" s="262">
        <f t="shared" si="14"/>
        <v>14849</v>
      </c>
      <c r="I227" s="262">
        <f t="shared" si="14"/>
        <v>16525</v>
      </c>
    </row>
    <row r="228" spans="1:9" ht="12.75" customHeight="1">
      <c r="A228" s="583" t="s">
        <v>298</v>
      </c>
      <c r="B228" s="106" t="s">
        <v>239</v>
      </c>
      <c r="C228" s="352" t="s">
        <v>324</v>
      </c>
      <c r="D228" s="245">
        <v>160</v>
      </c>
      <c r="E228" s="245">
        <v>797</v>
      </c>
      <c r="F228" s="239">
        <f t="shared" si="10"/>
        <v>957</v>
      </c>
      <c r="G228" s="245">
        <v>133</v>
      </c>
      <c r="H228" s="246">
        <v>675</v>
      </c>
      <c r="I228" s="239">
        <f t="shared" si="11"/>
        <v>808</v>
      </c>
    </row>
    <row r="229" spans="1:9" ht="12.75" customHeight="1">
      <c r="A229" s="588"/>
      <c r="B229" s="106" t="s">
        <v>239</v>
      </c>
      <c r="C229" s="352" t="s">
        <v>323</v>
      </c>
      <c r="D229" s="245">
        <v>40</v>
      </c>
      <c r="E229" s="245">
        <v>740</v>
      </c>
      <c r="F229" s="239">
        <f t="shared" si="10"/>
        <v>780</v>
      </c>
      <c r="G229" s="245">
        <v>33</v>
      </c>
      <c r="H229" s="246">
        <v>626</v>
      </c>
      <c r="I229" s="239">
        <f t="shared" si="11"/>
        <v>659</v>
      </c>
    </row>
    <row r="230" spans="1:9" ht="12.75" customHeight="1">
      <c r="A230" s="588"/>
      <c r="B230" s="106" t="s">
        <v>239</v>
      </c>
      <c r="C230" s="352" t="s">
        <v>540</v>
      </c>
      <c r="D230" s="245">
        <v>80</v>
      </c>
      <c r="E230" s="245">
        <v>809</v>
      </c>
      <c r="F230" s="239">
        <f t="shared" si="10"/>
        <v>889</v>
      </c>
      <c r="G230" s="245">
        <v>67</v>
      </c>
      <c r="H230" s="246">
        <v>686</v>
      </c>
      <c r="I230" s="239">
        <f>G230+H230</f>
        <v>753</v>
      </c>
    </row>
    <row r="231" spans="1:9" ht="12.75" customHeight="1">
      <c r="A231" s="588"/>
      <c r="B231" s="106" t="s">
        <v>302</v>
      </c>
      <c r="C231" s="352" t="s">
        <v>324</v>
      </c>
      <c r="D231" s="245">
        <v>80</v>
      </c>
      <c r="E231" s="245">
        <v>2190</v>
      </c>
      <c r="F231" s="239">
        <f t="shared" si="10"/>
        <v>2270</v>
      </c>
      <c r="G231" s="245">
        <v>67</v>
      </c>
      <c r="H231" s="246">
        <v>1855</v>
      </c>
      <c r="I231" s="239">
        <f>G231+H231</f>
        <v>1922</v>
      </c>
    </row>
    <row r="232" spans="1:9" ht="12.75" customHeight="1">
      <c r="A232" s="588"/>
      <c r="B232" s="106" t="s">
        <v>302</v>
      </c>
      <c r="C232" s="352" t="s">
        <v>323</v>
      </c>
      <c r="D232" s="240">
        <v>10</v>
      </c>
      <c r="E232" s="240">
        <v>412</v>
      </c>
      <c r="F232" s="239">
        <f t="shared" si="10"/>
        <v>422</v>
      </c>
      <c r="G232" s="240">
        <v>8</v>
      </c>
      <c r="H232" s="240">
        <v>344</v>
      </c>
      <c r="I232" s="239">
        <f t="shared" si="11"/>
        <v>352</v>
      </c>
    </row>
    <row r="233" spans="1:9" ht="12.75" customHeight="1">
      <c r="A233" s="584"/>
      <c r="B233" s="106" t="s">
        <v>302</v>
      </c>
      <c r="C233" s="352" t="s">
        <v>540</v>
      </c>
      <c r="D233" s="240">
        <v>68</v>
      </c>
      <c r="E233" s="240">
        <v>1978</v>
      </c>
      <c r="F233" s="239">
        <f t="shared" si="10"/>
        <v>2046</v>
      </c>
      <c r="G233" s="240">
        <v>57</v>
      </c>
      <c r="H233" s="240">
        <v>1681</v>
      </c>
      <c r="I233" s="239">
        <f t="shared" si="11"/>
        <v>1738</v>
      </c>
    </row>
    <row r="234" spans="1:9" ht="12.75" customHeight="1">
      <c r="A234" s="604" t="s">
        <v>130</v>
      </c>
      <c r="B234" s="604"/>
      <c r="C234" s="263"/>
      <c r="D234" s="262">
        <f aca="true" t="shared" si="15" ref="D234:I234">SUM(D227:D233)</f>
        <v>2436</v>
      </c>
      <c r="E234" s="262">
        <f t="shared" si="15"/>
        <v>24188</v>
      </c>
      <c r="F234" s="262">
        <f t="shared" si="15"/>
        <v>26624</v>
      </c>
      <c r="G234" s="262">
        <f t="shared" si="15"/>
        <v>2041</v>
      </c>
      <c r="H234" s="262">
        <f t="shared" si="15"/>
        <v>20716</v>
      </c>
      <c r="I234" s="262">
        <f t="shared" si="15"/>
        <v>22757</v>
      </c>
    </row>
    <row r="235" spans="1:9" ht="12.75" customHeight="1">
      <c r="A235" s="602" t="s">
        <v>25</v>
      </c>
      <c r="B235" s="353" t="s">
        <v>566</v>
      </c>
      <c r="C235" s="247" t="s">
        <v>325</v>
      </c>
      <c r="D235" s="353">
        <v>558</v>
      </c>
      <c r="E235" s="353">
        <v>325</v>
      </c>
      <c r="F235" s="248">
        <f t="shared" si="10"/>
        <v>883</v>
      </c>
      <c r="G235" s="354">
        <v>469</v>
      </c>
      <c r="H235" s="354">
        <v>280</v>
      </c>
      <c r="I235" s="239">
        <f t="shared" si="11"/>
        <v>749</v>
      </c>
    </row>
    <row r="236" spans="1:9" ht="12.75" customHeight="1">
      <c r="A236" s="602"/>
      <c r="B236" s="355" t="s">
        <v>567</v>
      </c>
      <c r="C236" s="247" t="s">
        <v>325</v>
      </c>
      <c r="D236" s="353">
        <v>816</v>
      </c>
      <c r="E236" s="353">
        <v>552</v>
      </c>
      <c r="F236" s="248">
        <f t="shared" si="10"/>
        <v>1368</v>
      </c>
      <c r="G236" s="354">
        <v>686</v>
      </c>
      <c r="H236" s="354">
        <v>475</v>
      </c>
      <c r="I236" s="239">
        <f>G236+H236</f>
        <v>1161</v>
      </c>
    </row>
    <row r="237" spans="1:9" ht="12.75" customHeight="1">
      <c r="A237" s="602"/>
      <c r="B237" s="355" t="s">
        <v>568</v>
      </c>
      <c r="C237" s="247" t="s">
        <v>324</v>
      </c>
      <c r="D237" s="353">
        <v>0</v>
      </c>
      <c r="E237" s="353">
        <v>635</v>
      </c>
      <c r="F237" s="248">
        <f t="shared" si="10"/>
        <v>635</v>
      </c>
      <c r="G237" s="354">
        <v>0</v>
      </c>
      <c r="H237" s="354">
        <v>546</v>
      </c>
      <c r="I237" s="239">
        <f aca="true" t="shared" si="16" ref="I237:I270">G237+H237</f>
        <v>546</v>
      </c>
    </row>
    <row r="238" spans="1:9" ht="12.75" customHeight="1">
      <c r="A238" s="602"/>
      <c r="B238" s="355" t="s">
        <v>569</v>
      </c>
      <c r="C238" s="247" t="s">
        <v>324</v>
      </c>
      <c r="D238" s="353">
        <v>51</v>
      </c>
      <c r="E238" s="353">
        <v>0</v>
      </c>
      <c r="F238" s="248">
        <f t="shared" si="10"/>
        <v>51</v>
      </c>
      <c r="G238" s="354">
        <v>43</v>
      </c>
      <c r="H238" s="354">
        <v>0</v>
      </c>
      <c r="I238" s="239">
        <f t="shared" si="16"/>
        <v>43</v>
      </c>
    </row>
    <row r="239" spans="1:9" ht="12.75" customHeight="1">
      <c r="A239" s="602"/>
      <c r="B239" s="355" t="s">
        <v>570</v>
      </c>
      <c r="C239" s="247" t="s">
        <v>324</v>
      </c>
      <c r="D239" s="353">
        <v>0</v>
      </c>
      <c r="E239" s="353">
        <v>0</v>
      </c>
      <c r="F239" s="248">
        <f t="shared" si="10"/>
        <v>0</v>
      </c>
      <c r="G239" s="354">
        <v>0</v>
      </c>
      <c r="H239" s="354">
        <v>0</v>
      </c>
      <c r="I239" s="239">
        <f t="shared" si="16"/>
        <v>0</v>
      </c>
    </row>
    <row r="240" spans="1:9" ht="12.75" customHeight="1">
      <c r="A240" s="602"/>
      <c r="B240" s="355" t="s">
        <v>571</v>
      </c>
      <c r="C240" s="247" t="s">
        <v>324</v>
      </c>
      <c r="D240" s="353">
        <v>624</v>
      </c>
      <c r="E240" s="353">
        <v>91</v>
      </c>
      <c r="F240" s="248">
        <f t="shared" si="10"/>
        <v>715</v>
      </c>
      <c r="G240" s="354">
        <v>524</v>
      </c>
      <c r="H240" s="354">
        <v>78</v>
      </c>
      <c r="I240" s="239">
        <f t="shared" si="16"/>
        <v>602</v>
      </c>
    </row>
    <row r="241" spans="1:9" ht="12.75" customHeight="1">
      <c r="A241" s="602"/>
      <c r="B241" s="355" t="s">
        <v>572</v>
      </c>
      <c r="C241" s="247" t="s">
        <v>324</v>
      </c>
      <c r="D241" s="353">
        <v>207</v>
      </c>
      <c r="E241" s="353">
        <v>54</v>
      </c>
      <c r="F241" s="248">
        <f t="shared" si="10"/>
        <v>261</v>
      </c>
      <c r="G241" s="354">
        <v>174</v>
      </c>
      <c r="H241" s="354">
        <v>46</v>
      </c>
      <c r="I241" s="239">
        <f t="shared" si="16"/>
        <v>220</v>
      </c>
    </row>
    <row r="242" spans="1:9" ht="12.75" customHeight="1">
      <c r="A242" s="602"/>
      <c r="B242" s="353" t="s">
        <v>573</v>
      </c>
      <c r="C242" s="247" t="s">
        <v>324</v>
      </c>
      <c r="D242" s="353">
        <v>479</v>
      </c>
      <c r="E242" s="353">
        <v>99</v>
      </c>
      <c r="F242" s="248">
        <f t="shared" si="10"/>
        <v>578</v>
      </c>
      <c r="G242" s="354">
        <v>402</v>
      </c>
      <c r="H242" s="354">
        <v>85</v>
      </c>
      <c r="I242" s="239">
        <f t="shared" si="16"/>
        <v>487</v>
      </c>
    </row>
    <row r="243" spans="1:9" ht="12.75" customHeight="1">
      <c r="A243" s="602"/>
      <c r="B243" s="353" t="s">
        <v>574</v>
      </c>
      <c r="C243" s="247" t="s">
        <v>324</v>
      </c>
      <c r="D243" s="353">
        <v>777</v>
      </c>
      <c r="E243" s="353">
        <v>134</v>
      </c>
      <c r="F243" s="248">
        <f t="shared" si="10"/>
        <v>911</v>
      </c>
      <c r="G243" s="354">
        <v>653</v>
      </c>
      <c r="H243" s="354">
        <v>115</v>
      </c>
      <c r="I243" s="239">
        <f t="shared" si="16"/>
        <v>768</v>
      </c>
    </row>
    <row r="244" spans="1:9" ht="13.5">
      <c r="A244" s="602"/>
      <c r="B244" s="353" t="s">
        <v>575</v>
      </c>
      <c r="C244" s="247" t="s">
        <v>324</v>
      </c>
      <c r="D244" s="356">
        <v>0</v>
      </c>
      <c r="E244" s="356">
        <v>337</v>
      </c>
      <c r="F244" s="248">
        <f t="shared" si="10"/>
        <v>337</v>
      </c>
      <c r="G244" s="354">
        <v>0</v>
      </c>
      <c r="H244" s="354">
        <v>290</v>
      </c>
      <c r="I244" s="239">
        <f t="shared" si="16"/>
        <v>290</v>
      </c>
    </row>
    <row r="245" spans="1:9" ht="13.5">
      <c r="A245" s="602"/>
      <c r="B245" s="353" t="s">
        <v>576</v>
      </c>
      <c r="C245" s="247" t="s">
        <v>324</v>
      </c>
      <c r="D245" s="356">
        <v>0</v>
      </c>
      <c r="E245" s="356">
        <v>66</v>
      </c>
      <c r="F245" s="248">
        <f t="shared" si="10"/>
        <v>66</v>
      </c>
      <c r="G245" s="354">
        <v>0</v>
      </c>
      <c r="H245" s="354">
        <v>57</v>
      </c>
      <c r="I245" s="239">
        <f t="shared" si="16"/>
        <v>57</v>
      </c>
    </row>
    <row r="246" spans="1:9" ht="13.5">
      <c r="A246" s="602"/>
      <c r="B246" s="353" t="s">
        <v>577</v>
      </c>
      <c r="C246" s="247" t="s">
        <v>324</v>
      </c>
      <c r="D246" s="356">
        <v>42</v>
      </c>
      <c r="E246" s="356"/>
      <c r="F246" s="248">
        <f t="shared" si="10"/>
        <v>42</v>
      </c>
      <c r="G246" s="354">
        <v>35</v>
      </c>
      <c r="H246" s="354">
        <v>0</v>
      </c>
      <c r="I246" s="239">
        <f t="shared" si="16"/>
        <v>35</v>
      </c>
    </row>
    <row r="247" spans="1:9" ht="13.5">
      <c r="A247" s="602"/>
      <c r="B247" s="356" t="s">
        <v>578</v>
      </c>
      <c r="C247" s="247" t="s">
        <v>324</v>
      </c>
      <c r="D247" s="356">
        <v>58</v>
      </c>
      <c r="E247" s="356">
        <v>0</v>
      </c>
      <c r="F247" s="248">
        <f t="shared" si="10"/>
        <v>58</v>
      </c>
      <c r="G247" s="354">
        <v>49</v>
      </c>
      <c r="H247" s="354">
        <v>0</v>
      </c>
      <c r="I247" s="239">
        <f t="shared" si="16"/>
        <v>49</v>
      </c>
    </row>
    <row r="248" spans="1:9" ht="13.5">
      <c r="A248" s="602"/>
      <c r="B248" s="355" t="s">
        <v>579</v>
      </c>
      <c r="C248" s="247" t="s">
        <v>325</v>
      </c>
      <c r="D248" s="353">
        <v>563</v>
      </c>
      <c r="E248" s="353">
        <v>1</v>
      </c>
      <c r="F248" s="248">
        <f t="shared" si="10"/>
        <v>564</v>
      </c>
      <c r="G248" s="354">
        <v>473</v>
      </c>
      <c r="H248" s="354">
        <v>1</v>
      </c>
      <c r="I248" s="239">
        <f t="shared" si="16"/>
        <v>474</v>
      </c>
    </row>
    <row r="249" spans="1:9" ht="13.5">
      <c r="A249" s="602"/>
      <c r="B249" s="348" t="s">
        <v>580</v>
      </c>
      <c r="C249" s="247" t="s">
        <v>325</v>
      </c>
      <c r="D249" s="353">
        <v>592</v>
      </c>
      <c r="E249" s="353">
        <v>45</v>
      </c>
      <c r="F249" s="248">
        <f t="shared" si="10"/>
        <v>637</v>
      </c>
      <c r="G249" s="354">
        <v>497</v>
      </c>
      <c r="H249" s="354">
        <v>39</v>
      </c>
      <c r="I249" s="239">
        <f t="shared" si="16"/>
        <v>536</v>
      </c>
    </row>
    <row r="250" spans="1:9" ht="13.5">
      <c r="A250" s="602"/>
      <c r="B250" s="348" t="s">
        <v>581</v>
      </c>
      <c r="C250" s="247" t="s">
        <v>325</v>
      </c>
      <c r="D250" s="353">
        <v>0</v>
      </c>
      <c r="E250" s="353">
        <v>223</v>
      </c>
      <c r="F250" s="248">
        <f t="shared" si="10"/>
        <v>223</v>
      </c>
      <c r="G250" s="354">
        <v>0</v>
      </c>
      <c r="H250" s="354">
        <v>192</v>
      </c>
      <c r="I250" s="239">
        <f t="shared" si="16"/>
        <v>192</v>
      </c>
    </row>
    <row r="251" spans="1:9" ht="13.5">
      <c r="A251" s="602"/>
      <c r="B251" s="357" t="s">
        <v>582</v>
      </c>
      <c r="C251" s="247" t="s">
        <v>325</v>
      </c>
      <c r="D251" s="353">
        <v>944</v>
      </c>
      <c r="E251" s="353">
        <v>206</v>
      </c>
      <c r="F251" s="248">
        <f t="shared" si="10"/>
        <v>1150</v>
      </c>
      <c r="G251" s="354">
        <v>793</v>
      </c>
      <c r="H251" s="354">
        <v>177</v>
      </c>
      <c r="I251" s="239">
        <f t="shared" si="16"/>
        <v>970</v>
      </c>
    </row>
    <row r="252" spans="1:9" ht="13.5">
      <c r="A252" s="602"/>
      <c r="B252" s="357" t="s">
        <v>583</v>
      </c>
      <c r="C252" s="247" t="s">
        <v>325</v>
      </c>
      <c r="D252" s="353">
        <v>0</v>
      </c>
      <c r="E252" s="353">
        <v>21</v>
      </c>
      <c r="F252" s="248">
        <f t="shared" si="10"/>
        <v>21</v>
      </c>
      <c r="G252" s="354">
        <v>0</v>
      </c>
      <c r="H252" s="354">
        <v>18</v>
      </c>
      <c r="I252" s="239">
        <f t="shared" si="16"/>
        <v>18</v>
      </c>
    </row>
    <row r="253" spans="1:9" ht="13.5">
      <c r="A253" s="602"/>
      <c r="B253" s="355" t="s">
        <v>584</v>
      </c>
      <c r="C253" s="247" t="s">
        <v>325</v>
      </c>
      <c r="D253" s="353">
        <v>338</v>
      </c>
      <c r="E253" s="353">
        <v>670</v>
      </c>
      <c r="F253" s="248">
        <f t="shared" si="10"/>
        <v>1008</v>
      </c>
      <c r="G253" s="354">
        <v>284</v>
      </c>
      <c r="H253" s="354">
        <v>576</v>
      </c>
      <c r="I253" s="239">
        <f t="shared" si="16"/>
        <v>860</v>
      </c>
    </row>
    <row r="254" spans="1:9" ht="13.5">
      <c r="A254" s="602"/>
      <c r="B254" s="358" t="s">
        <v>585</v>
      </c>
      <c r="C254" s="247" t="s">
        <v>325</v>
      </c>
      <c r="D254" s="348">
        <v>0</v>
      </c>
      <c r="E254" s="348">
        <v>1330</v>
      </c>
      <c r="F254" s="248">
        <f t="shared" si="10"/>
        <v>1330</v>
      </c>
      <c r="G254" s="354">
        <v>0</v>
      </c>
      <c r="H254" s="354">
        <v>1144</v>
      </c>
      <c r="I254" s="239">
        <f t="shared" si="16"/>
        <v>1144</v>
      </c>
    </row>
    <row r="255" spans="1:9" ht="12.75" customHeight="1">
      <c r="A255" s="602"/>
      <c r="B255" s="358" t="s">
        <v>586</v>
      </c>
      <c r="C255" s="247" t="s">
        <v>325</v>
      </c>
      <c r="D255" s="348">
        <v>0</v>
      </c>
      <c r="E255" s="348">
        <v>416</v>
      </c>
      <c r="F255" s="248">
        <f t="shared" si="10"/>
        <v>416</v>
      </c>
      <c r="G255" s="354">
        <v>0</v>
      </c>
      <c r="H255" s="354">
        <v>358</v>
      </c>
      <c r="I255" s="239">
        <f t="shared" si="16"/>
        <v>358</v>
      </c>
    </row>
    <row r="256" spans="1:9" ht="13.5">
      <c r="A256" s="602"/>
      <c r="B256" s="358" t="s">
        <v>587</v>
      </c>
      <c r="C256" s="247" t="s">
        <v>325</v>
      </c>
      <c r="D256" s="348">
        <v>468</v>
      </c>
      <c r="E256" s="348">
        <v>203</v>
      </c>
      <c r="F256" s="248">
        <f t="shared" si="10"/>
        <v>671</v>
      </c>
      <c r="G256" s="354">
        <v>393</v>
      </c>
      <c r="H256" s="354">
        <v>175</v>
      </c>
      <c r="I256" s="239">
        <f t="shared" si="16"/>
        <v>568</v>
      </c>
    </row>
    <row r="257" spans="1:9" ht="13.5">
      <c r="A257" s="602"/>
      <c r="B257" s="358" t="s">
        <v>588</v>
      </c>
      <c r="C257" s="247" t="s">
        <v>325</v>
      </c>
      <c r="D257" s="348">
        <v>106</v>
      </c>
      <c r="E257" s="348">
        <v>47</v>
      </c>
      <c r="F257" s="248">
        <f t="shared" si="10"/>
        <v>153</v>
      </c>
      <c r="G257" s="354">
        <v>89</v>
      </c>
      <c r="H257" s="354">
        <v>40</v>
      </c>
      <c r="I257" s="239">
        <f t="shared" si="16"/>
        <v>129</v>
      </c>
    </row>
    <row r="258" spans="1:9" ht="12.75" customHeight="1">
      <c r="A258" s="602"/>
      <c r="B258" s="358" t="s">
        <v>589</v>
      </c>
      <c r="C258" s="247" t="s">
        <v>325</v>
      </c>
      <c r="D258" s="348">
        <v>42</v>
      </c>
      <c r="E258" s="348">
        <v>0</v>
      </c>
      <c r="F258" s="248">
        <f t="shared" si="10"/>
        <v>42</v>
      </c>
      <c r="G258" s="354">
        <v>35</v>
      </c>
      <c r="H258" s="354">
        <v>0</v>
      </c>
      <c r="I258" s="239">
        <f t="shared" si="16"/>
        <v>35</v>
      </c>
    </row>
    <row r="259" spans="1:9" ht="13.5">
      <c r="A259" s="602"/>
      <c r="B259" s="358" t="s">
        <v>590</v>
      </c>
      <c r="C259" s="247" t="s">
        <v>325</v>
      </c>
      <c r="D259" s="348">
        <v>73</v>
      </c>
      <c r="E259" s="348">
        <v>0</v>
      </c>
      <c r="F259" s="248">
        <f t="shared" si="10"/>
        <v>73</v>
      </c>
      <c r="G259" s="354">
        <v>61</v>
      </c>
      <c r="H259" s="354">
        <v>0</v>
      </c>
      <c r="I259" s="239">
        <f t="shared" si="16"/>
        <v>61</v>
      </c>
    </row>
    <row r="260" spans="1:9" ht="13.5">
      <c r="A260" s="602"/>
      <c r="B260" s="358" t="s">
        <v>591</v>
      </c>
      <c r="C260" s="247" t="s">
        <v>325</v>
      </c>
      <c r="D260" s="348">
        <v>0</v>
      </c>
      <c r="E260" s="348">
        <v>0</v>
      </c>
      <c r="F260" s="248">
        <f t="shared" si="10"/>
        <v>0</v>
      </c>
      <c r="G260" s="354">
        <v>0</v>
      </c>
      <c r="H260" s="354">
        <v>0</v>
      </c>
      <c r="I260" s="239">
        <f t="shared" si="16"/>
        <v>0</v>
      </c>
    </row>
    <row r="261" spans="1:9" ht="13.5">
      <c r="A261" s="602"/>
      <c r="B261" s="358" t="s">
        <v>592</v>
      </c>
      <c r="C261" s="247" t="s">
        <v>325</v>
      </c>
      <c r="D261" s="348">
        <v>76</v>
      </c>
      <c r="E261" s="348">
        <v>0</v>
      </c>
      <c r="F261" s="248">
        <f t="shared" si="10"/>
        <v>76</v>
      </c>
      <c r="G261" s="354">
        <v>64</v>
      </c>
      <c r="H261" s="354">
        <v>0</v>
      </c>
      <c r="I261" s="239">
        <f t="shared" si="16"/>
        <v>64</v>
      </c>
    </row>
    <row r="262" spans="1:9" ht="13.5">
      <c r="A262" s="602"/>
      <c r="B262" s="359" t="s">
        <v>593</v>
      </c>
      <c r="C262" s="247" t="s">
        <v>325</v>
      </c>
      <c r="D262" s="357">
        <v>16</v>
      </c>
      <c r="E262" s="357">
        <v>1026</v>
      </c>
      <c r="F262" s="248">
        <f t="shared" si="10"/>
        <v>1042</v>
      </c>
      <c r="G262" s="354">
        <v>13</v>
      </c>
      <c r="H262" s="354">
        <v>882</v>
      </c>
      <c r="I262" s="239">
        <f t="shared" si="16"/>
        <v>895</v>
      </c>
    </row>
    <row r="263" spans="1:9" ht="13.5">
      <c r="A263" s="602"/>
      <c r="B263" s="359" t="s">
        <v>594</v>
      </c>
      <c r="C263" s="247" t="s">
        <v>325</v>
      </c>
      <c r="D263" s="357">
        <v>9</v>
      </c>
      <c r="E263" s="357">
        <v>564</v>
      </c>
      <c r="F263" s="248">
        <f t="shared" si="10"/>
        <v>573</v>
      </c>
      <c r="G263" s="354">
        <v>7</v>
      </c>
      <c r="H263" s="354">
        <v>485</v>
      </c>
      <c r="I263" s="239">
        <f t="shared" si="16"/>
        <v>492</v>
      </c>
    </row>
    <row r="264" spans="1:9" ht="13.5">
      <c r="A264" s="602"/>
      <c r="B264" s="359" t="s">
        <v>595</v>
      </c>
      <c r="C264" s="247" t="s">
        <v>325</v>
      </c>
      <c r="D264" s="357">
        <v>1</v>
      </c>
      <c r="E264" s="357">
        <v>25</v>
      </c>
      <c r="F264" s="248">
        <f t="shared" si="10"/>
        <v>26</v>
      </c>
      <c r="G264" s="354">
        <v>1</v>
      </c>
      <c r="H264" s="354">
        <v>22</v>
      </c>
      <c r="I264" s="239">
        <f t="shared" si="16"/>
        <v>23</v>
      </c>
    </row>
    <row r="265" spans="1:9" ht="13.5">
      <c r="A265" s="602"/>
      <c r="B265" s="359" t="s">
        <v>596</v>
      </c>
      <c r="C265" s="247" t="s">
        <v>325</v>
      </c>
      <c r="D265" s="357">
        <v>0</v>
      </c>
      <c r="E265" s="357">
        <v>279</v>
      </c>
      <c r="F265" s="248">
        <f t="shared" si="10"/>
        <v>279</v>
      </c>
      <c r="G265" s="354">
        <v>0</v>
      </c>
      <c r="H265" s="354">
        <v>240</v>
      </c>
      <c r="I265" s="239">
        <f t="shared" si="16"/>
        <v>240</v>
      </c>
    </row>
    <row r="266" spans="1:9" ht="12.75">
      <c r="A266" s="603"/>
      <c r="B266" s="264" t="s">
        <v>4</v>
      </c>
      <c r="C266" s="265"/>
      <c r="D266" s="268">
        <f aca="true" t="shared" si="17" ref="D266:I266">SUM(D235:D265)</f>
        <v>6840</v>
      </c>
      <c r="E266" s="268">
        <f t="shared" si="17"/>
        <v>7349</v>
      </c>
      <c r="F266" s="268">
        <f t="shared" si="17"/>
        <v>14189</v>
      </c>
      <c r="G266" s="268">
        <f t="shared" si="17"/>
        <v>5745</v>
      </c>
      <c r="H266" s="268">
        <f t="shared" si="17"/>
        <v>6321</v>
      </c>
      <c r="I266" s="268">
        <f t="shared" si="17"/>
        <v>12066</v>
      </c>
    </row>
    <row r="267" spans="1:9" ht="13.5">
      <c r="A267" s="583" t="s">
        <v>298</v>
      </c>
      <c r="B267" s="106" t="s">
        <v>239</v>
      </c>
      <c r="C267" s="360" t="s">
        <v>324</v>
      </c>
      <c r="D267" s="249">
        <v>48</v>
      </c>
      <c r="E267" s="249">
        <v>589</v>
      </c>
      <c r="F267" s="239">
        <f aca="true" t="shared" si="18" ref="F267:F278">D267+E267</f>
        <v>637</v>
      </c>
      <c r="G267" s="250">
        <v>40</v>
      </c>
      <c r="H267" s="250">
        <v>496</v>
      </c>
      <c r="I267" s="239">
        <f t="shared" si="16"/>
        <v>536</v>
      </c>
    </row>
    <row r="268" spans="1:9" ht="13.5">
      <c r="A268" s="588"/>
      <c r="B268" s="106" t="s">
        <v>239</v>
      </c>
      <c r="C268" s="360" t="s">
        <v>325</v>
      </c>
      <c r="D268" s="249">
        <v>70</v>
      </c>
      <c r="E268" s="249">
        <v>1638</v>
      </c>
      <c r="F268" s="239">
        <f t="shared" si="18"/>
        <v>1708</v>
      </c>
      <c r="G268" s="250">
        <v>58</v>
      </c>
      <c r="H268" s="250">
        <v>1379</v>
      </c>
      <c r="I268" s="239">
        <f t="shared" si="16"/>
        <v>1437</v>
      </c>
    </row>
    <row r="269" spans="1:9" ht="13.5">
      <c r="A269" s="588"/>
      <c r="B269" s="106" t="s">
        <v>302</v>
      </c>
      <c r="C269" s="360" t="s">
        <v>324</v>
      </c>
      <c r="D269" s="249">
        <v>20</v>
      </c>
      <c r="E269" s="249">
        <v>679</v>
      </c>
      <c r="F269" s="239">
        <f t="shared" si="18"/>
        <v>699</v>
      </c>
      <c r="G269" s="250">
        <v>17</v>
      </c>
      <c r="H269" s="250">
        <v>573</v>
      </c>
      <c r="I269" s="239">
        <f t="shared" si="16"/>
        <v>590</v>
      </c>
    </row>
    <row r="270" spans="1:9" ht="13.5">
      <c r="A270" s="584"/>
      <c r="B270" s="361" t="s">
        <v>302</v>
      </c>
      <c r="C270" s="362" t="s">
        <v>325</v>
      </c>
      <c r="D270" s="249">
        <v>30</v>
      </c>
      <c r="E270" s="249">
        <v>1218</v>
      </c>
      <c r="F270" s="239">
        <f t="shared" si="18"/>
        <v>1248</v>
      </c>
      <c r="G270" s="250">
        <v>25</v>
      </c>
      <c r="H270" s="250">
        <v>1017</v>
      </c>
      <c r="I270" s="239">
        <f t="shared" si="16"/>
        <v>1042</v>
      </c>
    </row>
    <row r="271" spans="1:9" ht="12.75">
      <c r="A271" s="604" t="s">
        <v>130</v>
      </c>
      <c r="B271" s="608"/>
      <c r="C271" s="269"/>
      <c r="D271" s="262">
        <f aca="true" t="shared" si="19" ref="D271:I271">SUM(D266:D270)</f>
        <v>7008</v>
      </c>
      <c r="E271" s="262">
        <f t="shared" si="19"/>
        <v>11473</v>
      </c>
      <c r="F271" s="262">
        <f t="shared" si="19"/>
        <v>18481</v>
      </c>
      <c r="G271" s="262">
        <f t="shared" si="19"/>
        <v>5885</v>
      </c>
      <c r="H271" s="262">
        <f t="shared" si="19"/>
        <v>9786</v>
      </c>
      <c r="I271" s="262">
        <f t="shared" si="19"/>
        <v>15671</v>
      </c>
    </row>
    <row r="272" spans="1:9" ht="12.75" customHeight="1">
      <c r="A272" s="591" t="s">
        <v>452</v>
      </c>
      <c r="B272" s="363" t="s">
        <v>597</v>
      </c>
      <c r="C272" s="238" t="s">
        <v>324</v>
      </c>
      <c r="D272" s="364">
        <v>0</v>
      </c>
      <c r="E272" s="364">
        <v>289</v>
      </c>
      <c r="F272" s="239">
        <f t="shared" si="18"/>
        <v>289</v>
      </c>
      <c r="G272" s="251">
        <v>0</v>
      </c>
      <c r="H272" s="251">
        <v>249</v>
      </c>
      <c r="I272" s="241">
        <f>G272+H272</f>
        <v>249</v>
      </c>
    </row>
    <row r="273" spans="1:9" ht="12.75" customHeight="1">
      <c r="A273" s="592"/>
      <c r="B273" s="363" t="s">
        <v>598</v>
      </c>
      <c r="C273" s="238" t="s">
        <v>324</v>
      </c>
      <c r="D273" s="364">
        <v>0</v>
      </c>
      <c r="E273" s="364">
        <v>111</v>
      </c>
      <c r="F273" s="239">
        <f t="shared" si="18"/>
        <v>111</v>
      </c>
      <c r="G273" s="251">
        <v>0</v>
      </c>
      <c r="H273" s="251">
        <v>96</v>
      </c>
      <c r="I273" s="241">
        <f>G273+H273</f>
        <v>96</v>
      </c>
    </row>
    <row r="274" spans="1:9" ht="13.5">
      <c r="A274" s="592"/>
      <c r="B274" s="363" t="s">
        <v>599</v>
      </c>
      <c r="C274" s="238" t="s">
        <v>324</v>
      </c>
      <c r="D274" s="364">
        <v>146</v>
      </c>
      <c r="E274" s="364">
        <v>238</v>
      </c>
      <c r="F274" s="239">
        <f t="shared" si="18"/>
        <v>384</v>
      </c>
      <c r="G274" s="251">
        <v>123</v>
      </c>
      <c r="H274" s="251">
        <v>205</v>
      </c>
      <c r="I274" s="241">
        <f>G274+H274</f>
        <v>328</v>
      </c>
    </row>
    <row r="275" spans="1:9" ht="13.5">
      <c r="A275" s="592"/>
      <c r="B275" s="357" t="s">
        <v>600</v>
      </c>
      <c r="C275" s="238" t="s">
        <v>324</v>
      </c>
      <c r="D275" s="364">
        <v>1295</v>
      </c>
      <c r="E275" s="364">
        <v>414</v>
      </c>
      <c r="F275" s="239">
        <f t="shared" si="18"/>
        <v>1709</v>
      </c>
      <c r="G275" s="251">
        <v>1095</v>
      </c>
      <c r="H275" s="251">
        <v>356</v>
      </c>
      <c r="I275" s="241">
        <f>G275+H275</f>
        <v>1451</v>
      </c>
    </row>
    <row r="276" spans="1:9" ht="12.75">
      <c r="A276" s="593"/>
      <c r="B276" s="260" t="s">
        <v>4</v>
      </c>
      <c r="C276" s="261"/>
      <c r="D276" s="262">
        <f aca="true" t="shared" si="20" ref="D276:I276">SUM(D272:D275)</f>
        <v>1441</v>
      </c>
      <c r="E276" s="262">
        <f t="shared" si="20"/>
        <v>1052</v>
      </c>
      <c r="F276" s="262">
        <f t="shared" si="20"/>
        <v>2493</v>
      </c>
      <c r="G276" s="262">
        <f t="shared" si="20"/>
        <v>1218</v>
      </c>
      <c r="H276" s="262">
        <f t="shared" si="20"/>
        <v>906</v>
      </c>
      <c r="I276" s="262">
        <f t="shared" si="20"/>
        <v>2124</v>
      </c>
    </row>
    <row r="277" spans="1:9" ht="13.5">
      <c r="A277" s="593"/>
      <c r="B277" s="252" t="s">
        <v>239</v>
      </c>
      <c r="C277" s="238" t="s">
        <v>324</v>
      </c>
      <c r="D277" s="365">
        <v>50</v>
      </c>
      <c r="E277" s="365">
        <v>80</v>
      </c>
      <c r="F277" s="239">
        <f t="shared" si="18"/>
        <v>130</v>
      </c>
      <c r="G277" s="242">
        <v>44</v>
      </c>
      <c r="H277" s="242">
        <v>68</v>
      </c>
      <c r="I277" s="239">
        <f>G277+H277</f>
        <v>112</v>
      </c>
    </row>
    <row r="278" spans="1:9" ht="13.5">
      <c r="A278" s="593"/>
      <c r="B278" s="252" t="s">
        <v>302</v>
      </c>
      <c r="C278" s="238" t="s">
        <v>324</v>
      </c>
      <c r="D278" s="366">
        <v>130</v>
      </c>
      <c r="E278" s="366">
        <v>410</v>
      </c>
      <c r="F278" s="239">
        <f t="shared" si="18"/>
        <v>540</v>
      </c>
      <c r="G278" s="240">
        <v>116</v>
      </c>
      <c r="H278" s="240">
        <v>342</v>
      </c>
      <c r="I278" s="239">
        <f>G278+H278</f>
        <v>458</v>
      </c>
    </row>
    <row r="279" spans="1:9" ht="12.75">
      <c r="A279" s="594" t="s">
        <v>130</v>
      </c>
      <c r="B279" s="595"/>
      <c r="C279" s="269"/>
      <c r="D279" s="262">
        <f aca="true" t="shared" si="21" ref="D279:I279">SUM(D276:D278)</f>
        <v>1621</v>
      </c>
      <c r="E279" s="262">
        <f t="shared" si="21"/>
        <v>1542</v>
      </c>
      <c r="F279" s="262">
        <f t="shared" si="21"/>
        <v>3163</v>
      </c>
      <c r="G279" s="262">
        <f t="shared" si="21"/>
        <v>1378</v>
      </c>
      <c r="H279" s="262">
        <f t="shared" si="21"/>
        <v>1316</v>
      </c>
      <c r="I279" s="262">
        <f t="shared" si="21"/>
        <v>2694</v>
      </c>
    </row>
    <row r="280" spans="1:9" ht="13.5">
      <c r="A280" s="591" t="s">
        <v>601</v>
      </c>
      <c r="B280" s="367" t="s">
        <v>239</v>
      </c>
      <c r="C280" s="362" t="s">
        <v>328</v>
      </c>
      <c r="D280" s="364">
        <v>20</v>
      </c>
      <c r="E280" s="364">
        <v>268</v>
      </c>
      <c r="F280" s="254">
        <f aca="true" t="shared" si="22" ref="F280:F287">D280+E280</f>
        <v>288</v>
      </c>
      <c r="G280" s="253">
        <v>17</v>
      </c>
      <c r="H280" s="253">
        <v>220</v>
      </c>
      <c r="I280" s="254">
        <f>G280+H280</f>
        <v>237</v>
      </c>
    </row>
    <row r="281" spans="1:9" ht="13.5">
      <c r="A281" s="592"/>
      <c r="B281" s="367" t="s">
        <v>239</v>
      </c>
      <c r="C281" s="368" t="s">
        <v>540</v>
      </c>
      <c r="D281" s="364">
        <v>45</v>
      </c>
      <c r="E281" s="364">
        <v>1452</v>
      </c>
      <c r="F281" s="254">
        <f t="shared" si="22"/>
        <v>1497</v>
      </c>
      <c r="G281" s="253">
        <v>36</v>
      </c>
      <c r="H281" s="253">
        <v>1218</v>
      </c>
      <c r="I281" s="254">
        <f>G281+H281</f>
        <v>1254</v>
      </c>
    </row>
    <row r="282" spans="1:9" ht="13.5">
      <c r="A282" s="592"/>
      <c r="B282" s="369" t="s">
        <v>302</v>
      </c>
      <c r="C282" s="368" t="s">
        <v>328</v>
      </c>
      <c r="D282" s="364">
        <v>0</v>
      </c>
      <c r="E282" s="364">
        <v>60</v>
      </c>
      <c r="F282" s="254">
        <f t="shared" si="22"/>
        <v>60</v>
      </c>
      <c r="G282" s="253"/>
      <c r="H282" s="253">
        <v>51</v>
      </c>
      <c r="I282" s="254">
        <f>G282+H282</f>
        <v>51</v>
      </c>
    </row>
    <row r="283" spans="1:9" ht="13.5">
      <c r="A283" s="592"/>
      <c r="B283" s="369" t="s">
        <v>302</v>
      </c>
      <c r="C283" s="362" t="s">
        <v>540</v>
      </c>
      <c r="D283" s="364">
        <v>0</v>
      </c>
      <c r="E283" s="364">
        <v>220</v>
      </c>
      <c r="F283" s="254">
        <f t="shared" si="22"/>
        <v>220</v>
      </c>
      <c r="G283" s="253"/>
      <c r="H283" s="253">
        <v>185</v>
      </c>
      <c r="I283" s="254">
        <f>G283+H283</f>
        <v>185</v>
      </c>
    </row>
    <row r="284" spans="1:9" ht="12.75">
      <c r="A284" s="596" t="s">
        <v>130</v>
      </c>
      <c r="B284" s="597"/>
      <c r="C284" s="270"/>
      <c r="D284" s="271">
        <f aca="true" t="shared" si="23" ref="D284:I284">SUM(D280:D283)</f>
        <v>65</v>
      </c>
      <c r="E284" s="271">
        <f t="shared" si="23"/>
        <v>2000</v>
      </c>
      <c r="F284" s="271">
        <f t="shared" si="23"/>
        <v>2065</v>
      </c>
      <c r="G284" s="271">
        <f t="shared" si="23"/>
        <v>53</v>
      </c>
      <c r="H284" s="271">
        <f t="shared" si="23"/>
        <v>1674</v>
      </c>
      <c r="I284" s="271">
        <f t="shared" si="23"/>
        <v>1727</v>
      </c>
    </row>
    <row r="285" spans="1:9" ht="13.5">
      <c r="A285" s="591" t="s">
        <v>602</v>
      </c>
      <c r="B285" s="106" t="s">
        <v>239</v>
      </c>
      <c r="C285" s="360" t="s">
        <v>328</v>
      </c>
      <c r="D285" s="370">
        <v>15</v>
      </c>
      <c r="E285" s="370">
        <v>1417</v>
      </c>
      <c r="F285" s="239">
        <f t="shared" si="22"/>
        <v>1432</v>
      </c>
      <c r="G285" s="249">
        <v>12</v>
      </c>
      <c r="H285" s="249">
        <v>1186</v>
      </c>
      <c r="I285" s="239">
        <f aca="true" t="shared" si="24" ref="I285:I290">G285+H285</f>
        <v>1198</v>
      </c>
    </row>
    <row r="286" spans="1:9" ht="13.5">
      <c r="A286" s="592"/>
      <c r="B286" s="371" t="s">
        <v>239</v>
      </c>
      <c r="C286" s="360" t="s">
        <v>327</v>
      </c>
      <c r="D286" s="370">
        <v>0</v>
      </c>
      <c r="E286" s="370">
        <v>293</v>
      </c>
      <c r="F286" s="239">
        <f t="shared" si="22"/>
        <v>293</v>
      </c>
      <c r="G286" s="249">
        <v>0</v>
      </c>
      <c r="H286" s="249">
        <v>245</v>
      </c>
      <c r="I286" s="239">
        <f t="shared" si="24"/>
        <v>245</v>
      </c>
    </row>
    <row r="287" spans="1:9" ht="13.5">
      <c r="A287" s="592"/>
      <c r="B287" s="371" t="s">
        <v>239</v>
      </c>
      <c r="C287" s="360" t="s">
        <v>540</v>
      </c>
      <c r="D287" s="370">
        <v>0</v>
      </c>
      <c r="E287" s="370">
        <v>90</v>
      </c>
      <c r="F287" s="239">
        <f t="shared" si="22"/>
        <v>90</v>
      </c>
      <c r="G287" s="249">
        <v>0</v>
      </c>
      <c r="H287" s="249">
        <v>77</v>
      </c>
      <c r="I287" s="239">
        <f>G287+H287</f>
        <v>77</v>
      </c>
    </row>
    <row r="288" spans="1:9" ht="13.5">
      <c r="A288" s="592"/>
      <c r="B288" s="371" t="s">
        <v>302</v>
      </c>
      <c r="C288" s="360" t="s">
        <v>328</v>
      </c>
      <c r="D288" s="370">
        <v>7</v>
      </c>
      <c r="E288" s="370">
        <v>654</v>
      </c>
      <c r="F288" s="239">
        <f>SUM(D288:E288)</f>
        <v>661</v>
      </c>
      <c r="G288" s="249">
        <v>6</v>
      </c>
      <c r="H288" s="249">
        <v>542</v>
      </c>
      <c r="I288" s="239">
        <f t="shared" si="24"/>
        <v>548</v>
      </c>
    </row>
    <row r="289" spans="1:9" ht="13.5">
      <c r="A289" s="592"/>
      <c r="B289" s="371" t="s">
        <v>302</v>
      </c>
      <c r="C289" s="360" t="s">
        <v>327</v>
      </c>
      <c r="D289" s="372">
        <v>0</v>
      </c>
      <c r="E289" s="372">
        <v>35</v>
      </c>
      <c r="F289" s="239">
        <f aca="true" t="shared" si="25" ref="F289:F300">D289+E289</f>
        <v>35</v>
      </c>
      <c r="G289" s="249">
        <v>0</v>
      </c>
      <c r="H289" s="249">
        <v>29</v>
      </c>
      <c r="I289" s="239">
        <f t="shared" si="24"/>
        <v>29</v>
      </c>
    </row>
    <row r="290" spans="1:9" ht="13.5">
      <c r="A290" s="592"/>
      <c r="B290" s="371" t="s">
        <v>302</v>
      </c>
      <c r="C290" s="360" t="s">
        <v>540</v>
      </c>
      <c r="D290" s="370">
        <v>0</v>
      </c>
      <c r="E290" s="370">
        <v>41</v>
      </c>
      <c r="F290" s="239">
        <f t="shared" si="25"/>
        <v>41</v>
      </c>
      <c r="G290" s="249">
        <v>0</v>
      </c>
      <c r="H290" s="249">
        <v>34</v>
      </c>
      <c r="I290" s="239">
        <f t="shared" si="24"/>
        <v>34</v>
      </c>
    </row>
    <row r="291" spans="1:9" ht="12.75">
      <c r="A291" s="615" t="s">
        <v>130</v>
      </c>
      <c r="B291" s="595"/>
      <c r="C291" s="263"/>
      <c r="D291" s="262">
        <f aca="true" t="shared" si="26" ref="D291:I291">SUM(D285:D290)</f>
        <v>22</v>
      </c>
      <c r="E291" s="262">
        <f t="shared" si="26"/>
        <v>2530</v>
      </c>
      <c r="F291" s="262">
        <f t="shared" si="26"/>
        <v>2552</v>
      </c>
      <c r="G291" s="262">
        <f t="shared" si="26"/>
        <v>18</v>
      </c>
      <c r="H291" s="262">
        <f t="shared" si="26"/>
        <v>2113</v>
      </c>
      <c r="I291" s="262">
        <f t="shared" si="26"/>
        <v>2131</v>
      </c>
    </row>
    <row r="292" spans="1:9" ht="13.5">
      <c r="A292" s="616" t="s">
        <v>453</v>
      </c>
      <c r="B292" s="373" t="s">
        <v>603</v>
      </c>
      <c r="C292" s="247" t="s">
        <v>327</v>
      </c>
      <c r="D292" s="374"/>
      <c r="E292" s="374"/>
      <c r="F292" s="249">
        <f t="shared" si="25"/>
        <v>0</v>
      </c>
      <c r="G292" s="255">
        <v>0</v>
      </c>
      <c r="H292" s="256">
        <v>0</v>
      </c>
      <c r="I292" s="239">
        <f aca="true" t="shared" si="27" ref="I292:I319">G292+H292</f>
        <v>0</v>
      </c>
    </row>
    <row r="293" spans="1:9" ht="13.5">
      <c r="A293" s="617"/>
      <c r="B293" s="373" t="s">
        <v>604</v>
      </c>
      <c r="C293" s="247" t="s">
        <v>327</v>
      </c>
      <c r="D293" s="374"/>
      <c r="E293" s="374"/>
      <c r="F293" s="249">
        <f t="shared" si="25"/>
        <v>0</v>
      </c>
      <c r="G293" s="255">
        <v>0</v>
      </c>
      <c r="H293" s="256">
        <v>0</v>
      </c>
      <c r="I293" s="239">
        <f t="shared" si="27"/>
        <v>0</v>
      </c>
    </row>
    <row r="294" spans="1:9" ht="13.5">
      <c r="A294" s="617"/>
      <c r="B294" s="375" t="s">
        <v>605</v>
      </c>
      <c r="C294" s="247" t="s">
        <v>327</v>
      </c>
      <c r="D294" s="376">
        <v>0</v>
      </c>
      <c r="E294" s="376">
        <v>824</v>
      </c>
      <c r="F294" s="249">
        <f t="shared" si="25"/>
        <v>824</v>
      </c>
      <c r="G294" s="255">
        <v>0</v>
      </c>
      <c r="H294" s="256">
        <v>709</v>
      </c>
      <c r="I294" s="239">
        <f t="shared" si="27"/>
        <v>709</v>
      </c>
    </row>
    <row r="295" spans="1:9" ht="13.5">
      <c r="A295" s="617"/>
      <c r="B295" s="377" t="s">
        <v>606</v>
      </c>
      <c r="C295" s="247" t="s">
        <v>327</v>
      </c>
      <c r="D295" s="376">
        <v>0</v>
      </c>
      <c r="E295" s="376">
        <v>936</v>
      </c>
      <c r="F295" s="249">
        <f t="shared" si="25"/>
        <v>936</v>
      </c>
      <c r="G295" s="255">
        <v>0</v>
      </c>
      <c r="H295" s="256">
        <v>805</v>
      </c>
      <c r="I295" s="239">
        <f t="shared" si="27"/>
        <v>805</v>
      </c>
    </row>
    <row r="296" spans="1:9" ht="12.75">
      <c r="A296" s="617"/>
      <c r="B296" s="378"/>
      <c r="C296" s="247"/>
      <c r="D296" s="256"/>
      <c r="E296" s="256"/>
      <c r="F296" s="249">
        <f>D296+E296</f>
        <v>0</v>
      </c>
      <c r="G296" s="255">
        <v>0</v>
      </c>
      <c r="H296" s="256">
        <v>0</v>
      </c>
      <c r="I296" s="239">
        <f t="shared" si="27"/>
        <v>0</v>
      </c>
    </row>
    <row r="297" spans="1:9" ht="13.5">
      <c r="A297" s="617"/>
      <c r="B297" s="257"/>
      <c r="C297" s="247"/>
      <c r="D297" s="379"/>
      <c r="E297" s="379"/>
      <c r="F297" s="249">
        <f>D297+E297</f>
        <v>0</v>
      </c>
      <c r="G297" s="255">
        <v>0</v>
      </c>
      <c r="H297" s="256">
        <v>0</v>
      </c>
      <c r="I297" s="239">
        <f t="shared" si="27"/>
        <v>0</v>
      </c>
    </row>
    <row r="298" spans="1:9" ht="12.75">
      <c r="A298" s="618"/>
      <c r="B298" s="264" t="s">
        <v>4</v>
      </c>
      <c r="C298" s="272"/>
      <c r="D298" s="273">
        <f aca="true" t="shared" si="28" ref="D298:I298">SUM(D292:D297)</f>
        <v>0</v>
      </c>
      <c r="E298" s="273">
        <f t="shared" si="28"/>
        <v>1760</v>
      </c>
      <c r="F298" s="273">
        <f t="shared" si="28"/>
        <v>1760</v>
      </c>
      <c r="G298" s="273">
        <f t="shared" si="28"/>
        <v>0</v>
      </c>
      <c r="H298" s="273">
        <f t="shared" si="28"/>
        <v>1514</v>
      </c>
      <c r="I298" s="273">
        <f t="shared" si="28"/>
        <v>1514</v>
      </c>
    </row>
    <row r="299" spans="1:9" ht="12.75">
      <c r="A299" s="619" t="s">
        <v>298</v>
      </c>
      <c r="B299" s="244" t="s">
        <v>239</v>
      </c>
      <c r="C299" s="247" t="s">
        <v>327</v>
      </c>
      <c r="D299" s="249">
        <v>10</v>
      </c>
      <c r="E299" s="249">
        <v>259</v>
      </c>
      <c r="F299" s="239">
        <f t="shared" si="25"/>
        <v>269</v>
      </c>
      <c r="G299" s="249">
        <v>8</v>
      </c>
      <c r="H299" s="249">
        <v>213</v>
      </c>
      <c r="I299" s="239">
        <f t="shared" si="27"/>
        <v>221</v>
      </c>
    </row>
    <row r="300" spans="1:9" ht="12.75">
      <c r="A300" s="620"/>
      <c r="B300" s="244" t="s">
        <v>302</v>
      </c>
      <c r="C300" s="247" t="s">
        <v>327</v>
      </c>
      <c r="D300" s="249">
        <v>5</v>
      </c>
      <c r="E300" s="249">
        <v>1200</v>
      </c>
      <c r="F300" s="239">
        <f t="shared" si="25"/>
        <v>1205</v>
      </c>
      <c r="G300" s="249">
        <v>4</v>
      </c>
      <c r="H300" s="249">
        <v>995</v>
      </c>
      <c r="I300" s="239">
        <f t="shared" si="27"/>
        <v>999</v>
      </c>
    </row>
    <row r="301" spans="1:9" ht="12.75">
      <c r="A301" s="604" t="s">
        <v>130</v>
      </c>
      <c r="B301" s="604"/>
      <c r="C301" s="269"/>
      <c r="D301" s="262">
        <f aca="true" t="shared" si="29" ref="D301:I301">SUM(D298:D300)</f>
        <v>15</v>
      </c>
      <c r="E301" s="262">
        <f t="shared" si="29"/>
        <v>3219</v>
      </c>
      <c r="F301" s="262">
        <f t="shared" si="29"/>
        <v>3234</v>
      </c>
      <c r="G301" s="262">
        <f t="shared" si="29"/>
        <v>12</v>
      </c>
      <c r="H301" s="262">
        <f t="shared" si="29"/>
        <v>2722</v>
      </c>
      <c r="I301" s="262">
        <f t="shared" si="29"/>
        <v>2734</v>
      </c>
    </row>
    <row r="302" spans="1:9" ht="13.5">
      <c r="A302" s="617" t="s">
        <v>457</v>
      </c>
      <c r="B302" s="380" t="s">
        <v>607</v>
      </c>
      <c r="C302" s="258" t="s">
        <v>540</v>
      </c>
      <c r="D302" s="346">
        <v>159</v>
      </c>
      <c r="E302" s="346">
        <v>1315</v>
      </c>
      <c r="F302" s="381">
        <f>SUM(D302:E302)</f>
        <v>1474</v>
      </c>
      <c r="G302" s="354">
        <v>135</v>
      </c>
      <c r="H302" s="354">
        <v>1131</v>
      </c>
      <c r="I302" s="239">
        <f t="shared" si="27"/>
        <v>1266</v>
      </c>
    </row>
    <row r="303" spans="1:9" ht="13.5">
      <c r="A303" s="617"/>
      <c r="B303" s="380" t="s">
        <v>608</v>
      </c>
      <c r="C303" s="258" t="s">
        <v>540</v>
      </c>
      <c r="D303" s="346">
        <v>100</v>
      </c>
      <c r="E303" s="346">
        <v>0</v>
      </c>
      <c r="F303" s="381">
        <f>SUM(D303:E303)</f>
        <v>100</v>
      </c>
      <c r="G303" s="354">
        <v>84</v>
      </c>
      <c r="H303" s="354">
        <v>0</v>
      </c>
      <c r="I303" s="239">
        <f t="shared" si="27"/>
        <v>84</v>
      </c>
    </row>
    <row r="304" spans="1:9" ht="13.5">
      <c r="A304" s="617"/>
      <c r="B304" s="380" t="s">
        <v>609</v>
      </c>
      <c r="C304" s="258" t="s">
        <v>540</v>
      </c>
      <c r="D304" s="346">
        <v>0</v>
      </c>
      <c r="E304" s="346">
        <v>39</v>
      </c>
      <c r="F304" s="381">
        <f aca="true" t="shared" si="30" ref="F304:F315">SUM(D304:E304)</f>
        <v>39</v>
      </c>
      <c r="G304" s="354">
        <v>0</v>
      </c>
      <c r="H304" s="354">
        <v>34</v>
      </c>
      <c r="I304" s="239">
        <f t="shared" si="27"/>
        <v>34</v>
      </c>
    </row>
    <row r="305" spans="1:9" ht="12.75" customHeight="1">
      <c r="A305" s="617"/>
      <c r="B305" s="382" t="s">
        <v>610</v>
      </c>
      <c r="C305" s="258" t="s">
        <v>540</v>
      </c>
      <c r="D305" s="346">
        <v>83</v>
      </c>
      <c r="E305" s="346">
        <v>940</v>
      </c>
      <c r="F305" s="381">
        <f t="shared" si="30"/>
        <v>1023</v>
      </c>
      <c r="G305" s="354">
        <v>70</v>
      </c>
      <c r="H305" s="354">
        <v>808</v>
      </c>
      <c r="I305" s="239">
        <f t="shared" si="27"/>
        <v>878</v>
      </c>
    </row>
    <row r="306" spans="1:9" ht="13.5">
      <c r="A306" s="617"/>
      <c r="B306" s="380" t="s">
        <v>611</v>
      </c>
      <c r="C306" s="258" t="s">
        <v>540</v>
      </c>
      <c r="D306" s="374">
        <v>78</v>
      </c>
      <c r="E306" s="374">
        <v>578</v>
      </c>
      <c r="F306" s="381">
        <f t="shared" si="30"/>
        <v>656</v>
      </c>
      <c r="G306" s="354">
        <v>66</v>
      </c>
      <c r="H306" s="354">
        <v>497</v>
      </c>
      <c r="I306" s="239">
        <f t="shared" si="27"/>
        <v>563</v>
      </c>
    </row>
    <row r="307" spans="1:9" ht="13.5">
      <c r="A307" s="617"/>
      <c r="B307" s="380" t="s">
        <v>612</v>
      </c>
      <c r="C307" s="258" t="s">
        <v>540</v>
      </c>
      <c r="D307" s="383">
        <v>0</v>
      </c>
      <c r="E307" s="383">
        <v>415</v>
      </c>
      <c r="F307" s="381">
        <f t="shared" si="30"/>
        <v>415</v>
      </c>
      <c r="G307" s="354">
        <v>0</v>
      </c>
      <c r="H307" s="354">
        <v>357</v>
      </c>
      <c r="I307" s="239">
        <f t="shared" si="27"/>
        <v>357</v>
      </c>
    </row>
    <row r="308" spans="1:9" ht="13.5">
      <c r="A308" s="617"/>
      <c r="B308" s="384" t="s">
        <v>613</v>
      </c>
      <c r="C308" s="258" t="s">
        <v>540</v>
      </c>
      <c r="D308" s="383">
        <v>0</v>
      </c>
      <c r="E308" s="383">
        <v>253</v>
      </c>
      <c r="F308" s="381">
        <f t="shared" si="30"/>
        <v>253</v>
      </c>
      <c r="G308" s="354">
        <v>0</v>
      </c>
      <c r="H308" s="354">
        <v>218</v>
      </c>
      <c r="I308" s="239">
        <f t="shared" si="27"/>
        <v>218</v>
      </c>
    </row>
    <row r="309" spans="1:9" ht="13.5">
      <c r="A309" s="617"/>
      <c r="B309" s="380" t="s">
        <v>614</v>
      </c>
      <c r="C309" s="258" t="s">
        <v>540</v>
      </c>
      <c r="D309" s="346">
        <v>420</v>
      </c>
      <c r="E309" s="346">
        <v>0</v>
      </c>
      <c r="F309" s="381">
        <f t="shared" si="30"/>
        <v>420</v>
      </c>
      <c r="G309" s="354">
        <v>355</v>
      </c>
      <c r="H309" s="354">
        <v>0</v>
      </c>
      <c r="I309" s="239">
        <f t="shared" si="27"/>
        <v>355</v>
      </c>
    </row>
    <row r="310" spans="1:9" ht="13.5">
      <c r="A310" s="617"/>
      <c r="B310" s="380" t="s">
        <v>615</v>
      </c>
      <c r="C310" s="258" t="s">
        <v>540</v>
      </c>
      <c r="D310" s="374">
        <v>31</v>
      </c>
      <c r="E310" s="374">
        <v>0</v>
      </c>
      <c r="F310" s="381">
        <f t="shared" si="30"/>
        <v>31</v>
      </c>
      <c r="G310" s="354">
        <v>26</v>
      </c>
      <c r="H310" s="354">
        <v>0</v>
      </c>
      <c r="I310" s="239">
        <f t="shared" si="27"/>
        <v>26</v>
      </c>
    </row>
    <row r="311" spans="1:9" ht="13.5">
      <c r="A311" s="617"/>
      <c r="B311" s="385" t="s">
        <v>616</v>
      </c>
      <c r="C311" s="258" t="s">
        <v>540</v>
      </c>
      <c r="D311" s="374">
        <v>0</v>
      </c>
      <c r="E311" s="374">
        <v>552</v>
      </c>
      <c r="F311" s="381">
        <f t="shared" si="30"/>
        <v>552</v>
      </c>
      <c r="G311" s="354">
        <v>0</v>
      </c>
      <c r="H311" s="354">
        <v>475</v>
      </c>
      <c r="I311" s="239">
        <f t="shared" si="27"/>
        <v>475</v>
      </c>
    </row>
    <row r="312" spans="1:9" ht="13.5">
      <c r="A312" s="617"/>
      <c r="B312" s="386" t="s">
        <v>617</v>
      </c>
      <c r="C312" s="258" t="s">
        <v>325</v>
      </c>
      <c r="D312" s="374">
        <v>176</v>
      </c>
      <c r="E312" s="374">
        <v>112</v>
      </c>
      <c r="F312" s="381">
        <f t="shared" si="30"/>
        <v>288</v>
      </c>
      <c r="G312" s="354">
        <v>148</v>
      </c>
      <c r="H312" s="354">
        <v>96</v>
      </c>
      <c r="I312" s="239">
        <f t="shared" si="27"/>
        <v>244</v>
      </c>
    </row>
    <row r="313" spans="1:9" ht="13.5">
      <c r="A313" s="617"/>
      <c r="B313" s="386" t="s">
        <v>618</v>
      </c>
      <c r="C313" s="258" t="s">
        <v>325</v>
      </c>
      <c r="D313" s="374">
        <v>146</v>
      </c>
      <c r="E313" s="374">
        <v>134</v>
      </c>
      <c r="F313" s="381">
        <f t="shared" si="30"/>
        <v>280</v>
      </c>
      <c r="G313" s="354">
        <v>123</v>
      </c>
      <c r="H313" s="354">
        <v>115</v>
      </c>
      <c r="I313" s="239">
        <f t="shared" si="27"/>
        <v>238</v>
      </c>
    </row>
    <row r="314" spans="1:9" ht="13.5">
      <c r="A314" s="617"/>
      <c r="B314" s="386" t="s">
        <v>619</v>
      </c>
      <c r="C314" s="258" t="s">
        <v>325</v>
      </c>
      <c r="D314" s="374">
        <v>1001</v>
      </c>
      <c r="E314" s="374">
        <v>480</v>
      </c>
      <c r="F314" s="381">
        <f t="shared" si="30"/>
        <v>1481</v>
      </c>
      <c r="G314" s="354">
        <v>843</v>
      </c>
      <c r="H314" s="354">
        <v>413</v>
      </c>
      <c r="I314" s="239">
        <f t="shared" si="27"/>
        <v>1256</v>
      </c>
    </row>
    <row r="315" spans="1:9" ht="13.5">
      <c r="A315" s="617"/>
      <c r="B315" s="386" t="s">
        <v>620</v>
      </c>
      <c r="C315" s="258" t="s">
        <v>325</v>
      </c>
      <c r="D315" s="374">
        <v>0</v>
      </c>
      <c r="E315" s="374">
        <v>1798</v>
      </c>
      <c r="F315" s="381">
        <f t="shared" si="30"/>
        <v>1798</v>
      </c>
      <c r="G315" s="354">
        <v>0</v>
      </c>
      <c r="H315" s="354">
        <v>1546</v>
      </c>
      <c r="I315" s="239">
        <f t="shared" si="27"/>
        <v>1546</v>
      </c>
    </row>
    <row r="316" spans="1:9" ht="12.75" customHeight="1">
      <c r="A316" s="617"/>
      <c r="B316" s="386" t="s">
        <v>621</v>
      </c>
      <c r="C316" s="258" t="s">
        <v>325</v>
      </c>
      <c r="D316" s="374">
        <v>73</v>
      </c>
      <c r="E316" s="374">
        <v>62</v>
      </c>
      <c r="F316" s="381">
        <f>SUM(D316:E316)</f>
        <v>135</v>
      </c>
      <c r="G316" s="354">
        <v>61</v>
      </c>
      <c r="H316" s="354">
        <v>53</v>
      </c>
      <c r="I316" s="239">
        <f t="shared" si="27"/>
        <v>114</v>
      </c>
    </row>
    <row r="317" spans="1:9" ht="13.5">
      <c r="A317" s="617"/>
      <c r="B317" s="386" t="s">
        <v>622</v>
      </c>
      <c r="C317" s="258" t="s">
        <v>325</v>
      </c>
      <c r="D317" s="374">
        <v>180</v>
      </c>
      <c r="E317" s="374">
        <v>315</v>
      </c>
      <c r="F317" s="381">
        <f>SUM(D317:E317)</f>
        <v>495</v>
      </c>
      <c r="G317" s="354">
        <v>152</v>
      </c>
      <c r="H317" s="354">
        <v>271</v>
      </c>
      <c r="I317" s="239">
        <f t="shared" si="27"/>
        <v>423</v>
      </c>
    </row>
    <row r="318" spans="1:9" ht="13.5">
      <c r="A318" s="617"/>
      <c r="B318" s="386" t="s">
        <v>623</v>
      </c>
      <c r="C318" s="258" t="s">
        <v>325</v>
      </c>
      <c r="D318" s="374">
        <v>0</v>
      </c>
      <c r="E318" s="374">
        <v>532</v>
      </c>
      <c r="F318" s="381">
        <f>SUM(D318:E318)</f>
        <v>532</v>
      </c>
      <c r="G318" s="354">
        <v>0</v>
      </c>
      <c r="H318" s="354">
        <v>458</v>
      </c>
      <c r="I318" s="239">
        <f t="shared" si="27"/>
        <v>458</v>
      </c>
    </row>
    <row r="319" spans="1:9" ht="13.5">
      <c r="A319" s="617"/>
      <c r="B319" s="386" t="s">
        <v>624</v>
      </c>
      <c r="C319" s="258" t="s">
        <v>325</v>
      </c>
      <c r="D319" s="374">
        <v>0</v>
      </c>
      <c r="E319" s="374">
        <v>13</v>
      </c>
      <c r="F319" s="387">
        <f>SUM(D319:E319)</f>
        <v>13</v>
      </c>
      <c r="G319" s="354">
        <v>0</v>
      </c>
      <c r="H319" s="354">
        <v>11</v>
      </c>
      <c r="I319" s="239">
        <f t="shared" si="27"/>
        <v>11</v>
      </c>
    </row>
    <row r="320" spans="1:9" ht="12.75">
      <c r="A320" s="618"/>
      <c r="B320" s="264" t="s">
        <v>4</v>
      </c>
      <c r="C320" s="272"/>
      <c r="D320" s="273">
        <f aca="true" t="shared" si="31" ref="D320:I320">SUM(D302:D319)</f>
        <v>2447</v>
      </c>
      <c r="E320" s="273">
        <f t="shared" si="31"/>
        <v>7538</v>
      </c>
      <c r="F320" s="273">
        <f t="shared" si="31"/>
        <v>9985</v>
      </c>
      <c r="G320" s="273">
        <f t="shared" si="31"/>
        <v>2063</v>
      </c>
      <c r="H320" s="273">
        <f t="shared" si="31"/>
        <v>6483</v>
      </c>
      <c r="I320" s="273">
        <f t="shared" si="31"/>
        <v>8546</v>
      </c>
    </row>
    <row r="321" spans="1:9" ht="13.5">
      <c r="A321" s="591" t="s">
        <v>458</v>
      </c>
      <c r="B321" s="388" t="s">
        <v>239</v>
      </c>
      <c r="C321" s="389" t="s">
        <v>324</v>
      </c>
      <c r="D321" s="259">
        <v>0</v>
      </c>
      <c r="E321" s="390">
        <v>0</v>
      </c>
      <c r="F321" s="239">
        <f aca="true" t="shared" si="32" ref="F321:F331">D321+E321</f>
        <v>0</v>
      </c>
      <c r="G321" s="259">
        <v>0</v>
      </c>
      <c r="H321" s="259">
        <v>0</v>
      </c>
      <c r="I321" s="239">
        <f aca="true" t="shared" si="33" ref="I321:I331">G321+H321</f>
        <v>0</v>
      </c>
    </row>
    <row r="322" spans="1:9" ht="13.5">
      <c r="A322" s="592"/>
      <c r="B322" s="388" t="s">
        <v>239</v>
      </c>
      <c r="C322" s="389" t="s">
        <v>325</v>
      </c>
      <c r="D322" s="259">
        <v>15</v>
      </c>
      <c r="E322" s="390">
        <v>715</v>
      </c>
      <c r="F322" s="239">
        <f t="shared" si="32"/>
        <v>730</v>
      </c>
      <c r="G322" s="259">
        <v>12</v>
      </c>
      <c r="H322" s="259">
        <v>600</v>
      </c>
      <c r="I322" s="239">
        <f t="shared" si="33"/>
        <v>612</v>
      </c>
    </row>
    <row r="323" spans="1:9" ht="13.5">
      <c r="A323" s="592"/>
      <c r="B323" s="388" t="s">
        <v>239</v>
      </c>
      <c r="C323" s="389" t="s">
        <v>540</v>
      </c>
      <c r="D323" s="259">
        <v>32</v>
      </c>
      <c r="E323" s="390">
        <v>765</v>
      </c>
      <c r="F323" s="239">
        <f t="shared" si="32"/>
        <v>797</v>
      </c>
      <c r="G323" s="259">
        <v>27</v>
      </c>
      <c r="H323" s="259">
        <v>638</v>
      </c>
      <c r="I323" s="239">
        <f t="shared" si="33"/>
        <v>665</v>
      </c>
    </row>
    <row r="324" spans="1:9" ht="13.5">
      <c r="A324" s="592"/>
      <c r="B324" s="388" t="s">
        <v>302</v>
      </c>
      <c r="C324" s="389" t="s">
        <v>324</v>
      </c>
      <c r="D324" s="259">
        <v>5</v>
      </c>
      <c r="E324" s="390">
        <v>0</v>
      </c>
      <c r="F324" s="239">
        <f t="shared" si="32"/>
        <v>5</v>
      </c>
      <c r="G324" s="259">
        <v>4</v>
      </c>
      <c r="H324" s="259">
        <v>0</v>
      </c>
      <c r="I324" s="239">
        <f t="shared" si="33"/>
        <v>4</v>
      </c>
    </row>
    <row r="325" spans="1:9" ht="13.5">
      <c r="A325" s="592"/>
      <c r="B325" s="388" t="s">
        <v>302</v>
      </c>
      <c r="C325" s="389" t="s">
        <v>325</v>
      </c>
      <c r="D325" s="259">
        <v>15</v>
      </c>
      <c r="E325" s="390">
        <v>296</v>
      </c>
      <c r="F325" s="239">
        <f t="shared" si="32"/>
        <v>311</v>
      </c>
      <c r="G325" s="259">
        <v>12</v>
      </c>
      <c r="H325" s="259">
        <v>244</v>
      </c>
      <c r="I325" s="239">
        <f t="shared" si="33"/>
        <v>256</v>
      </c>
    </row>
    <row r="326" spans="1:9" ht="13.5">
      <c r="A326" s="607"/>
      <c r="B326" s="391" t="s">
        <v>302</v>
      </c>
      <c r="C326" s="389" t="s">
        <v>540</v>
      </c>
      <c r="D326" s="259">
        <v>17</v>
      </c>
      <c r="E326" s="390">
        <v>349</v>
      </c>
      <c r="F326" s="239">
        <f t="shared" si="32"/>
        <v>366</v>
      </c>
      <c r="G326" s="259">
        <v>14</v>
      </c>
      <c r="H326" s="259">
        <v>290</v>
      </c>
      <c r="I326" s="239">
        <f t="shared" si="33"/>
        <v>304</v>
      </c>
    </row>
    <row r="327" spans="1:9" ht="12.75">
      <c r="A327" s="608" t="s">
        <v>130</v>
      </c>
      <c r="B327" s="608"/>
      <c r="C327" s="263"/>
      <c r="D327" s="262">
        <f aca="true" t="shared" si="34" ref="D327:I327">SUM(D320:D326)</f>
        <v>2531</v>
      </c>
      <c r="E327" s="262">
        <f t="shared" si="34"/>
        <v>9663</v>
      </c>
      <c r="F327" s="262">
        <f t="shared" si="34"/>
        <v>12194</v>
      </c>
      <c r="G327" s="262">
        <f t="shared" si="34"/>
        <v>2132</v>
      </c>
      <c r="H327" s="262">
        <f t="shared" si="34"/>
        <v>8255</v>
      </c>
      <c r="I327" s="262">
        <f t="shared" si="34"/>
        <v>10387</v>
      </c>
    </row>
    <row r="328" spans="1:9" ht="13.5">
      <c r="A328" s="601" t="s">
        <v>30</v>
      </c>
      <c r="B328" s="244" t="s">
        <v>239</v>
      </c>
      <c r="C328" s="360" t="s">
        <v>326</v>
      </c>
      <c r="D328" s="239">
        <v>5</v>
      </c>
      <c r="E328" s="239">
        <v>100</v>
      </c>
      <c r="F328" s="239">
        <f t="shared" si="32"/>
        <v>105</v>
      </c>
      <c r="G328" s="239">
        <v>4</v>
      </c>
      <c r="H328" s="239">
        <v>85</v>
      </c>
      <c r="I328" s="239">
        <f t="shared" si="33"/>
        <v>89</v>
      </c>
    </row>
    <row r="329" spans="1:9" ht="13.5">
      <c r="A329" s="602"/>
      <c r="B329" s="244" t="s">
        <v>239</v>
      </c>
      <c r="C329" s="360" t="s">
        <v>325</v>
      </c>
      <c r="D329" s="374">
        <v>15</v>
      </c>
      <c r="E329" s="374">
        <v>130</v>
      </c>
      <c r="F329" s="239">
        <f t="shared" si="32"/>
        <v>145</v>
      </c>
      <c r="G329" s="239">
        <v>12</v>
      </c>
      <c r="H329" s="239">
        <v>111</v>
      </c>
      <c r="I329" s="239">
        <f t="shared" si="33"/>
        <v>123</v>
      </c>
    </row>
    <row r="330" spans="1:9" ht="13.5">
      <c r="A330" s="602"/>
      <c r="B330" s="244" t="s">
        <v>302</v>
      </c>
      <c r="C330" s="360" t="s">
        <v>326</v>
      </c>
      <c r="D330" s="374">
        <v>10</v>
      </c>
      <c r="E330" s="374">
        <v>575</v>
      </c>
      <c r="F330" s="239">
        <f t="shared" si="32"/>
        <v>585</v>
      </c>
      <c r="G330" s="239">
        <v>8</v>
      </c>
      <c r="H330" s="239">
        <v>483</v>
      </c>
      <c r="I330" s="239">
        <f t="shared" si="33"/>
        <v>491</v>
      </c>
    </row>
    <row r="331" spans="1:9" ht="12.75" customHeight="1">
      <c r="A331" s="603"/>
      <c r="B331" s="244" t="s">
        <v>302</v>
      </c>
      <c r="C331" s="360" t="s">
        <v>325</v>
      </c>
      <c r="D331" s="239">
        <v>0</v>
      </c>
      <c r="E331" s="239">
        <v>525</v>
      </c>
      <c r="F331" s="239">
        <f t="shared" si="32"/>
        <v>525</v>
      </c>
      <c r="G331" s="239">
        <v>0</v>
      </c>
      <c r="H331" s="239">
        <v>441</v>
      </c>
      <c r="I331" s="239">
        <f t="shared" si="33"/>
        <v>441</v>
      </c>
    </row>
    <row r="332" spans="1:9" ht="12.75">
      <c r="A332" s="604" t="s">
        <v>130</v>
      </c>
      <c r="B332" s="604"/>
      <c r="C332" s="263"/>
      <c r="D332" s="262">
        <f aca="true" t="shared" si="35" ref="D332:I332">SUM(D328:D331)</f>
        <v>30</v>
      </c>
      <c r="E332" s="262">
        <f t="shared" si="35"/>
        <v>1330</v>
      </c>
      <c r="F332" s="262">
        <f t="shared" si="35"/>
        <v>1360</v>
      </c>
      <c r="G332" s="262">
        <f t="shared" si="35"/>
        <v>24</v>
      </c>
      <c r="H332" s="262">
        <f t="shared" si="35"/>
        <v>1120</v>
      </c>
      <c r="I332" s="262">
        <f t="shared" si="35"/>
        <v>1144</v>
      </c>
    </row>
    <row r="333" spans="1:9" ht="12.75">
      <c r="A333" s="605" t="s">
        <v>240</v>
      </c>
      <c r="B333" s="605"/>
      <c r="C333" s="274"/>
      <c r="D333" s="266">
        <f aca="true" t="shared" si="36" ref="D333:I333">D227+D266+D276+D298+D320</f>
        <v>12726</v>
      </c>
      <c r="E333" s="266">
        <f t="shared" si="36"/>
        <v>34961</v>
      </c>
      <c r="F333" s="266">
        <f t="shared" si="36"/>
        <v>47687</v>
      </c>
      <c r="G333" s="266">
        <f t="shared" si="36"/>
        <v>10702</v>
      </c>
      <c r="H333" s="266">
        <f t="shared" si="36"/>
        <v>30073</v>
      </c>
      <c r="I333" s="266">
        <f t="shared" si="36"/>
        <v>40775</v>
      </c>
    </row>
    <row r="334" spans="1:9" ht="12.75">
      <c r="A334" s="606" t="s">
        <v>299</v>
      </c>
      <c r="B334" s="606"/>
      <c r="C334" s="275"/>
      <c r="D334" s="267">
        <f aca="true" t="shared" si="37" ref="D334:I334">SUM(D228+D229+D230+D267+D268+D277+D280+D281+D285+D286+D287+D299+D321+D322+D323+D328+D329)</f>
        <v>605</v>
      </c>
      <c r="E334" s="267">
        <f t="shared" si="37"/>
        <v>10142</v>
      </c>
      <c r="F334" s="267">
        <f t="shared" si="37"/>
        <v>10747</v>
      </c>
      <c r="G334" s="267">
        <f t="shared" si="37"/>
        <v>503</v>
      </c>
      <c r="H334" s="267">
        <f t="shared" si="37"/>
        <v>8523</v>
      </c>
      <c r="I334" s="267">
        <f t="shared" si="37"/>
        <v>9026</v>
      </c>
    </row>
    <row r="335" spans="1:9" ht="12.75">
      <c r="A335" s="610" t="s">
        <v>241</v>
      </c>
      <c r="B335" s="610"/>
      <c r="C335" s="276"/>
      <c r="D335" s="277">
        <f aca="true" t="shared" si="38" ref="D335:I335">SUM(D231+D232+D233+D269+D270+D278+D282+D283+D288+D289+D290+D300+D324+D325+D326+D330+D331)</f>
        <v>397</v>
      </c>
      <c r="E335" s="277">
        <f t="shared" si="38"/>
        <v>10842</v>
      </c>
      <c r="F335" s="277">
        <f t="shared" si="38"/>
        <v>11239</v>
      </c>
      <c r="G335" s="277">
        <f t="shared" si="38"/>
        <v>338</v>
      </c>
      <c r="H335" s="277">
        <f t="shared" si="38"/>
        <v>9106</v>
      </c>
      <c r="I335" s="277">
        <f t="shared" si="38"/>
        <v>9444</v>
      </c>
    </row>
    <row r="336" spans="1:9" ht="12.75">
      <c r="A336" s="611" t="s">
        <v>459</v>
      </c>
      <c r="B336" s="612"/>
      <c r="C336" s="276"/>
      <c r="D336" s="262">
        <f>D333+D334+D335</f>
        <v>13728</v>
      </c>
      <c r="E336" s="278">
        <f>E333+E334+E335</f>
        <v>55945</v>
      </c>
      <c r="F336" s="262">
        <f>D336+E336</f>
        <v>69673</v>
      </c>
      <c r="G336" s="262">
        <f>G333+G334+G335</f>
        <v>11543</v>
      </c>
      <c r="H336" s="278">
        <f>H333+H334+H335</f>
        <v>47702</v>
      </c>
      <c r="I336" s="262">
        <f>G336+H336</f>
        <v>59245</v>
      </c>
    </row>
    <row r="337" spans="1:9" ht="12.75">
      <c r="A337" s="613" t="s">
        <v>454</v>
      </c>
      <c r="B337" s="613"/>
      <c r="C337" s="613"/>
      <c r="D337" s="614" t="s">
        <v>460</v>
      </c>
      <c r="E337" s="614"/>
      <c r="F337" s="614"/>
      <c r="G337" s="614"/>
      <c r="H337" s="614"/>
      <c r="I337" s="614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3.5" customHeight="1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 customHeight="1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 customHeight="1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65" ht="12.75" customHeight="1"/>
    <row r="379" ht="12.75" customHeight="1"/>
    <row r="409" ht="12.75" customHeight="1"/>
    <row r="411" ht="12.75" customHeight="1"/>
    <row r="412" ht="14.25" customHeight="1"/>
    <row r="418" ht="12.75" customHeight="1"/>
    <row r="441" ht="12.75" customHeight="1"/>
    <row r="449" ht="14.25" customHeight="1"/>
    <row r="455" ht="12.75" customHeight="1"/>
    <row r="484" ht="12.75" customHeight="1"/>
  </sheetData>
  <sheetProtection/>
  <mergeCells count="93">
    <mergeCell ref="A335:B335"/>
    <mergeCell ref="A336:B336"/>
    <mergeCell ref="A337:C337"/>
    <mergeCell ref="D337:I337"/>
    <mergeCell ref="A285:A290"/>
    <mergeCell ref="A291:B291"/>
    <mergeCell ref="A292:A298"/>
    <mergeCell ref="A299:A300"/>
    <mergeCell ref="A301:B301"/>
    <mergeCell ref="A302:A320"/>
    <mergeCell ref="A208:A227"/>
    <mergeCell ref="A228:A233"/>
    <mergeCell ref="A234:B234"/>
    <mergeCell ref="A235:A266"/>
    <mergeCell ref="A267:A270"/>
    <mergeCell ref="A271:B271"/>
    <mergeCell ref="A203:I203"/>
    <mergeCell ref="A204:I204"/>
    <mergeCell ref="A206:A207"/>
    <mergeCell ref="B206:B207"/>
    <mergeCell ref="D206:F206"/>
    <mergeCell ref="G206:I206"/>
    <mergeCell ref="A328:A331"/>
    <mergeCell ref="A332:B332"/>
    <mergeCell ref="A333:B333"/>
    <mergeCell ref="A334:B334"/>
    <mergeCell ref="A321:A326"/>
    <mergeCell ref="A327:B327"/>
    <mergeCell ref="A272:A278"/>
    <mergeCell ref="A279:B279"/>
    <mergeCell ref="A280:A283"/>
    <mergeCell ref="A284:B284"/>
    <mergeCell ref="A1:D1"/>
    <mergeCell ref="A2:D2"/>
    <mergeCell ref="A4:I4"/>
    <mergeCell ref="G2:I2"/>
    <mergeCell ref="G3:I3"/>
    <mergeCell ref="A6:A7"/>
    <mergeCell ref="G1:I1"/>
    <mergeCell ref="A167:B167"/>
    <mergeCell ref="A140:I140"/>
    <mergeCell ref="H142:I142"/>
    <mergeCell ref="A23:A24"/>
    <mergeCell ref="A65:B65"/>
    <mergeCell ref="A66:B66"/>
    <mergeCell ref="A69:B69"/>
    <mergeCell ref="D6:F6"/>
    <mergeCell ref="H5:I5"/>
    <mergeCell ref="B6:B7"/>
    <mergeCell ref="E3:F3"/>
    <mergeCell ref="G6:I6"/>
    <mergeCell ref="A71:D71"/>
    <mergeCell ref="A40:A41"/>
    <mergeCell ref="A42:B42"/>
    <mergeCell ref="A8:A22"/>
    <mergeCell ref="A25:B25"/>
    <mergeCell ref="A26:A39"/>
    <mergeCell ref="A67:B67"/>
    <mergeCell ref="A43:A60"/>
    <mergeCell ref="A61:A64"/>
    <mergeCell ref="A68:B68"/>
    <mergeCell ref="A164:B164"/>
    <mergeCell ref="A165:B165"/>
    <mergeCell ref="A153:B153"/>
    <mergeCell ref="A154:A161"/>
    <mergeCell ref="A143:A144"/>
    <mergeCell ref="A75:I75"/>
    <mergeCell ref="A72:D72"/>
    <mergeCell ref="A95:B95"/>
    <mergeCell ref="A76:I76"/>
    <mergeCell ref="D79:F79"/>
    <mergeCell ref="G79:I79"/>
    <mergeCell ref="A79:A80"/>
    <mergeCell ref="B79:B80"/>
    <mergeCell ref="A116:B116"/>
    <mergeCell ref="A115:B115"/>
    <mergeCell ref="B143:B144"/>
    <mergeCell ref="A96:A98"/>
    <mergeCell ref="A166:B166"/>
    <mergeCell ref="A162:A163"/>
    <mergeCell ref="A145:A151"/>
    <mergeCell ref="A101:A106"/>
    <mergeCell ref="A100:B100"/>
    <mergeCell ref="A114:B114"/>
    <mergeCell ref="D143:F143"/>
    <mergeCell ref="A139:I139"/>
    <mergeCell ref="A81:A92"/>
    <mergeCell ref="H78:I78"/>
    <mergeCell ref="A109:B109"/>
    <mergeCell ref="A135:D135"/>
    <mergeCell ref="A136:D136"/>
    <mergeCell ref="G143:I143"/>
    <mergeCell ref="A117:B117"/>
  </mergeCells>
  <printOptions horizontalCentered="1"/>
  <pageMargins left="0.8267716535433072" right="0.35433070866141736" top="0.5905511811023623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">
      <selection activeCell="P93" sqref="P93"/>
    </sheetView>
  </sheetViews>
  <sheetFormatPr defaultColWidth="9.140625" defaultRowHeight="12.75"/>
  <cols>
    <col min="1" max="2" width="6.140625" style="0" customWidth="1"/>
    <col min="3" max="3" width="18.140625" style="0" customWidth="1"/>
    <col min="4" max="13" width="9.7109375" style="0" customWidth="1"/>
  </cols>
  <sheetData>
    <row r="1" spans="1:3" ht="12.75">
      <c r="A1" s="483" t="s">
        <v>22</v>
      </c>
      <c r="B1" s="483"/>
      <c r="C1" s="483"/>
    </row>
    <row r="2" spans="1:3" ht="12.75">
      <c r="A2" s="483" t="s">
        <v>23</v>
      </c>
      <c r="B2" s="483"/>
      <c r="C2" s="483"/>
    </row>
    <row r="3" spans="1:13" ht="12.75" customHeight="1">
      <c r="A3" s="484" t="s">
        <v>515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</row>
    <row r="4" ht="12" customHeight="1">
      <c r="M4" s="28" t="s">
        <v>42</v>
      </c>
    </row>
    <row r="5" spans="1:13" ht="12.75" customHeight="1">
      <c r="A5" s="624" t="s">
        <v>37</v>
      </c>
      <c r="B5" s="524"/>
      <c r="C5" s="628" t="s">
        <v>38</v>
      </c>
      <c r="D5" s="503" t="s">
        <v>39</v>
      </c>
      <c r="E5" s="503"/>
      <c r="F5" s="503"/>
      <c r="G5" s="503"/>
      <c r="H5" s="503"/>
      <c r="I5" s="503"/>
      <c r="J5" s="503"/>
      <c r="K5" s="503"/>
      <c r="L5" s="503"/>
      <c r="M5" s="503"/>
    </row>
    <row r="6" spans="1:13" ht="12.75" customHeight="1">
      <c r="A6" s="625"/>
      <c r="B6" s="525"/>
      <c r="C6" s="628"/>
      <c r="D6" s="546" t="s">
        <v>231</v>
      </c>
      <c r="E6" s="546"/>
      <c r="F6" s="546" t="s">
        <v>232</v>
      </c>
      <c r="G6" s="546"/>
      <c r="H6" s="546" t="s">
        <v>233</v>
      </c>
      <c r="I6" s="546"/>
      <c r="J6" s="546" t="s">
        <v>234</v>
      </c>
      <c r="K6" s="546"/>
      <c r="L6" s="546" t="s">
        <v>235</v>
      </c>
      <c r="M6" s="546"/>
    </row>
    <row r="7" spans="1:13" ht="12.75" customHeight="1">
      <c r="A7" s="626"/>
      <c r="B7" s="627"/>
      <c r="C7" s="628"/>
      <c r="D7" s="397" t="s">
        <v>40</v>
      </c>
      <c r="E7" s="397" t="s">
        <v>41</v>
      </c>
      <c r="F7" s="397" t="s">
        <v>40</v>
      </c>
      <c r="G7" s="397" t="s">
        <v>41</v>
      </c>
      <c r="H7" s="397" t="s">
        <v>40</v>
      </c>
      <c r="I7" s="397" t="s">
        <v>41</v>
      </c>
      <c r="J7" s="397" t="s">
        <v>40</v>
      </c>
      <c r="K7" s="397" t="s">
        <v>41</v>
      </c>
      <c r="L7" s="397" t="s">
        <v>40</v>
      </c>
      <c r="M7" s="397" t="s">
        <v>41</v>
      </c>
    </row>
    <row r="8" spans="1:13" ht="11.25" customHeight="1">
      <c r="A8" s="541" t="s">
        <v>52</v>
      </c>
      <c r="B8" s="621"/>
      <c r="C8" s="4" t="s">
        <v>43</v>
      </c>
      <c r="D8" s="41">
        <v>18863</v>
      </c>
      <c r="E8" s="41">
        <v>15952</v>
      </c>
      <c r="F8" s="58">
        <v>1409</v>
      </c>
      <c r="G8" s="58">
        <v>1184</v>
      </c>
      <c r="H8" s="290">
        <v>107.43476422000262</v>
      </c>
      <c r="I8" s="290">
        <v>88.42638851582657</v>
      </c>
      <c r="J8" s="41">
        <v>740</v>
      </c>
      <c r="K8" s="41">
        <v>625</v>
      </c>
      <c r="L8" s="41">
        <f>D8+F8+H8+J8</f>
        <v>21119.43476422</v>
      </c>
      <c r="M8" s="41">
        <f>E8+G8+I8+K8</f>
        <v>17849.426388515825</v>
      </c>
    </row>
    <row r="9" spans="1:13" ht="11.25" customHeight="1">
      <c r="A9" s="542"/>
      <c r="B9" s="622"/>
      <c r="C9" s="4" t="s">
        <v>44</v>
      </c>
      <c r="D9" s="41">
        <v>1082</v>
      </c>
      <c r="E9" s="41">
        <v>915</v>
      </c>
      <c r="F9" s="58">
        <v>2263</v>
      </c>
      <c r="G9" s="58">
        <v>1901</v>
      </c>
      <c r="H9" s="290">
        <v>33.16780910704868</v>
      </c>
      <c r="I9" s="290">
        <v>27.29614969898312</v>
      </c>
      <c r="J9" s="41">
        <v>0</v>
      </c>
      <c r="K9" s="41"/>
      <c r="L9" s="41">
        <f>D9+F9+H9+J9</f>
        <v>3378.1678091070485</v>
      </c>
      <c r="M9" s="41">
        <f aca="true" t="shared" si="0" ref="M9:M47">E9+G9+I9+K9</f>
        <v>2843.2961496989833</v>
      </c>
    </row>
    <row r="10" spans="1:13" ht="11.25" customHeight="1">
      <c r="A10" s="542"/>
      <c r="B10" s="622"/>
      <c r="C10" s="4" t="s">
        <v>45</v>
      </c>
      <c r="D10" s="41">
        <v>2463</v>
      </c>
      <c r="E10" s="41">
        <v>2084</v>
      </c>
      <c r="F10" s="58">
        <v>9054</v>
      </c>
      <c r="G10" s="58">
        <v>7617</v>
      </c>
      <c r="H10" s="290">
        <v>41.41534414301127</v>
      </c>
      <c r="I10" s="290">
        <v>34.081661785190306</v>
      </c>
      <c r="J10" s="41">
        <v>0</v>
      </c>
      <c r="K10" s="41"/>
      <c r="L10" s="41">
        <f>D10+F10+H10+J10</f>
        <v>11558.415344143012</v>
      </c>
      <c r="M10" s="41">
        <f t="shared" si="0"/>
        <v>9735.08166178519</v>
      </c>
    </row>
    <row r="11" spans="1:13" ht="11.25" customHeight="1">
      <c r="A11" s="542"/>
      <c r="B11" s="622"/>
      <c r="C11" s="6" t="s">
        <v>46</v>
      </c>
      <c r="D11" s="130">
        <v>22408</v>
      </c>
      <c r="E11" s="130">
        <v>18951</v>
      </c>
      <c r="F11" s="130">
        <v>12726</v>
      </c>
      <c r="G11" s="130">
        <v>10702</v>
      </c>
      <c r="H11" s="290">
        <v>182.01791747006257</v>
      </c>
      <c r="I11" s="290">
        <v>149.80419999999998</v>
      </c>
      <c r="J11" s="130">
        <v>740</v>
      </c>
      <c r="K11" s="130">
        <v>625</v>
      </c>
      <c r="L11" s="130">
        <f>SUM(L8:L10)</f>
        <v>36056.01791747006</v>
      </c>
      <c r="M11" s="130">
        <f>SUM(M8:M10)</f>
        <v>30427.8042</v>
      </c>
    </row>
    <row r="12" spans="1:13" ht="11.25" customHeight="1">
      <c r="A12" s="542"/>
      <c r="B12" s="622"/>
      <c r="C12" s="4" t="s">
        <v>47</v>
      </c>
      <c r="D12" s="41">
        <v>43986</v>
      </c>
      <c r="E12" s="41">
        <v>39117</v>
      </c>
      <c r="F12" s="44">
        <v>25248</v>
      </c>
      <c r="G12" s="58">
        <v>21842</v>
      </c>
      <c r="H12" s="290">
        <v>28273.36914400736</v>
      </c>
      <c r="I12" s="290">
        <v>23218.087935208798</v>
      </c>
      <c r="J12" s="41">
        <v>11444</v>
      </c>
      <c r="K12" s="41">
        <v>9516</v>
      </c>
      <c r="L12" s="41">
        <f>D12+F12+H12+J12</f>
        <v>108951.36914400736</v>
      </c>
      <c r="M12" s="41">
        <f t="shared" si="0"/>
        <v>93693.0879352088</v>
      </c>
    </row>
    <row r="13" spans="1:13" ht="11.25" customHeight="1">
      <c r="A13" s="542"/>
      <c r="B13" s="622"/>
      <c r="C13" s="4" t="s">
        <v>48</v>
      </c>
      <c r="D13" s="41">
        <v>5882</v>
      </c>
      <c r="E13" s="41">
        <v>5230.8625999999995</v>
      </c>
      <c r="F13" s="58">
        <v>8973</v>
      </c>
      <c r="G13" s="58">
        <v>7612</v>
      </c>
      <c r="H13" s="290">
        <v>1039.6114695686936</v>
      </c>
      <c r="I13" s="290">
        <v>853.7291872525435</v>
      </c>
      <c r="J13" s="41">
        <v>639</v>
      </c>
      <c r="K13" s="41">
        <v>527</v>
      </c>
      <c r="L13" s="41">
        <f>D13+F13+H13+J13</f>
        <v>16533.611469568692</v>
      </c>
      <c r="M13" s="41">
        <f t="shared" si="0"/>
        <v>14223.591787252544</v>
      </c>
    </row>
    <row r="14" spans="1:13" ht="11.25" customHeight="1">
      <c r="A14" s="542"/>
      <c r="B14" s="622"/>
      <c r="C14" s="4" t="s">
        <v>50</v>
      </c>
      <c r="D14" s="41">
        <v>202</v>
      </c>
      <c r="E14" s="41">
        <v>180</v>
      </c>
      <c r="F14" s="58">
        <v>227</v>
      </c>
      <c r="G14" s="58">
        <v>192</v>
      </c>
      <c r="H14" s="290">
        <v>249.6217454823655</v>
      </c>
      <c r="I14" s="290">
        <v>204.98958347935726</v>
      </c>
      <c r="J14" s="41">
        <v>360</v>
      </c>
      <c r="K14" s="41">
        <v>297</v>
      </c>
      <c r="L14" s="41">
        <f>D14+F14+H14+J14</f>
        <v>1038.6217454823654</v>
      </c>
      <c r="M14" s="41">
        <f t="shared" si="0"/>
        <v>873.9895834793573</v>
      </c>
    </row>
    <row r="15" spans="1:13" ht="11.25" customHeight="1">
      <c r="A15" s="542"/>
      <c r="B15" s="622"/>
      <c r="C15" s="4" t="s">
        <v>49</v>
      </c>
      <c r="D15" s="41">
        <v>358</v>
      </c>
      <c r="E15" s="41">
        <v>318</v>
      </c>
      <c r="F15" s="58">
        <v>513</v>
      </c>
      <c r="G15" s="58">
        <v>427</v>
      </c>
      <c r="H15" s="290">
        <v>965.4002551379499</v>
      </c>
      <c r="I15" s="290">
        <v>792.7872855696693</v>
      </c>
      <c r="J15" s="41">
        <v>282</v>
      </c>
      <c r="K15" s="41">
        <v>238</v>
      </c>
      <c r="L15" s="41">
        <f>D15+F15+H15+J15</f>
        <v>2118.40025513795</v>
      </c>
      <c r="M15" s="41">
        <f t="shared" si="0"/>
        <v>1775.7872855696692</v>
      </c>
    </row>
    <row r="16" spans="1:13" ht="11.25" customHeight="1">
      <c r="A16" s="542"/>
      <c r="B16" s="622"/>
      <c r="C16" s="6" t="s">
        <v>51</v>
      </c>
      <c r="D16" s="130">
        <v>50428</v>
      </c>
      <c r="E16" s="130">
        <v>44845.8626</v>
      </c>
      <c r="F16" s="130">
        <v>34961</v>
      </c>
      <c r="G16" s="130">
        <v>30073</v>
      </c>
      <c r="H16" s="299">
        <v>30528.002614196368</v>
      </c>
      <c r="I16" s="299">
        <v>25069.593991510366</v>
      </c>
      <c r="J16" s="130">
        <v>12725</v>
      </c>
      <c r="K16" s="130">
        <v>10578</v>
      </c>
      <c r="L16" s="130">
        <f>SUM(L12:L15)</f>
        <v>128642.00261419636</v>
      </c>
      <c r="M16" s="130">
        <f>SUM(M12:M15)</f>
        <v>110566.45659151036</v>
      </c>
    </row>
    <row r="17" spans="1:13" ht="11.25" customHeight="1">
      <c r="A17" s="543"/>
      <c r="B17" s="623"/>
      <c r="C17" s="48" t="s">
        <v>288</v>
      </c>
      <c r="D17" s="45">
        <v>72836</v>
      </c>
      <c r="E17" s="45">
        <v>63796.8626</v>
      </c>
      <c r="F17" s="59">
        <v>47687</v>
      </c>
      <c r="G17" s="59">
        <v>40775</v>
      </c>
      <c r="H17" s="59">
        <v>30710.020531666432</v>
      </c>
      <c r="I17" s="59">
        <v>25219.398191510365</v>
      </c>
      <c r="J17" s="45">
        <v>13465</v>
      </c>
      <c r="K17" s="45">
        <v>11203</v>
      </c>
      <c r="L17" s="45">
        <f>L11+L16</f>
        <v>164698.0205316664</v>
      </c>
      <c r="M17" s="45">
        <f>M11+M16</f>
        <v>140994.26079151034</v>
      </c>
    </row>
    <row r="18" spans="1:13" ht="11.25" customHeight="1">
      <c r="A18" s="531" t="s">
        <v>53</v>
      </c>
      <c r="B18" s="531" t="s">
        <v>54</v>
      </c>
      <c r="C18" s="4" t="s">
        <v>43</v>
      </c>
      <c r="D18" s="41">
        <v>2795</v>
      </c>
      <c r="E18" s="41">
        <v>2363</v>
      </c>
      <c r="F18" s="58">
        <v>289</v>
      </c>
      <c r="G18" s="58">
        <v>238</v>
      </c>
      <c r="H18" s="290">
        <v>179.37962231486088</v>
      </c>
      <c r="I18" s="290">
        <v>147.6429172647768</v>
      </c>
      <c r="J18" s="41">
        <v>0</v>
      </c>
      <c r="K18" s="41">
        <v>0</v>
      </c>
      <c r="L18" s="41">
        <f>D18+F18+H18+J18</f>
        <v>3263.379622314861</v>
      </c>
      <c r="M18" s="41">
        <f t="shared" si="0"/>
        <v>2748.6429172647768</v>
      </c>
    </row>
    <row r="19" spans="1:13" ht="11.25" customHeight="1">
      <c r="A19" s="532"/>
      <c r="B19" s="532"/>
      <c r="C19" s="4" t="s">
        <v>44</v>
      </c>
      <c r="D19" s="41">
        <v>397</v>
      </c>
      <c r="E19" s="41">
        <v>344</v>
      </c>
      <c r="F19" s="58">
        <v>54</v>
      </c>
      <c r="G19" s="58">
        <v>45</v>
      </c>
      <c r="H19" s="290">
        <v>55.37901222558693</v>
      </c>
      <c r="I19" s="290">
        <v>45.57557126663181</v>
      </c>
      <c r="J19" s="41">
        <v>0</v>
      </c>
      <c r="K19" s="41">
        <v>0</v>
      </c>
      <c r="L19" s="41">
        <f>D19+F19+H19+J19</f>
        <v>506.37901222558696</v>
      </c>
      <c r="M19" s="41">
        <f t="shared" si="0"/>
        <v>434.5755712666318</v>
      </c>
    </row>
    <row r="20" spans="1:13" ht="11.25" customHeight="1">
      <c r="A20" s="532"/>
      <c r="B20" s="532"/>
      <c r="C20" s="4" t="s">
        <v>45</v>
      </c>
      <c r="D20" s="41">
        <v>867</v>
      </c>
      <c r="E20" s="41">
        <v>726</v>
      </c>
      <c r="F20" s="58">
        <v>262</v>
      </c>
      <c r="G20" s="58">
        <v>220</v>
      </c>
      <c r="H20" s="290">
        <v>69.1274559690712</v>
      </c>
      <c r="I20" s="290">
        <v>56.90513946859137</v>
      </c>
      <c r="J20" s="41">
        <v>0</v>
      </c>
      <c r="K20" s="41">
        <v>0</v>
      </c>
      <c r="L20" s="41">
        <f>D20+F20+H20+J20</f>
        <v>1198.1274559690712</v>
      </c>
      <c r="M20" s="41">
        <f t="shared" si="0"/>
        <v>1002.9051394685914</v>
      </c>
    </row>
    <row r="21" spans="1:13" ht="11.25" customHeight="1">
      <c r="A21" s="532"/>
      <c r="B21" s="532"/>
      <c r="C21" s="6" t="s">
        <v>46</v>
      </c>
      <c r="D21" s="130">
        <v>4059</v>
      </c>
      <c r="E21" s="130">
        <v>3433</v>
      </c>
      <c r="F21" s="130">
        <v>605</v>
      </c>
      <c r="G21" s="130">
        <v>503</v>
      </c>
      <c r="H21" s="299">
        <v>303.886090509519</v>
      </c>
      <c r="I21" s="299">
        <v>250.123628</v>
      </c>
      <c r="J21" s="130">
        <v>0</v>
      </c>
      <c r="K21" s="130">
        <v>0</v>
      </c>
      <c r="L21" s="130">
        <f>SUM(L18:L20)</f>
        <v>4967.886090509519</v>
      </c>
      <c r="M21" s="130">
        <f>SUM(M18:M20)</f>
        <v>4186.123628</v>
      </c>
    </row>
    <row r="22" spans="1:13" ht="11.25" customHeight="1">
      <c r="A22" s="532"/>
      <c r="B22" s="532"/>
      <c r="C22" s="4" t="s">
        <v>47</v>
      </c>
      <c r="D22" s="41">
        <v>6730</v>
      </c>
      <c r="E22" s="41">
        <v>5985</v>
      </c>
      <c r="F22" s="44">
        <v>6325</v>
      </c>
      <c r="G22" s="44">
        <v>5310</v>
      </c>
      <c r="H22" s="290">
        <v>4427.11556993706</v>
      </c>
      <c r="I22" s="290">
        <v>3635.5947819361354</v>
      </c>
      <c r="J22" s="41">
        <v>5752</v>
      </c>
      <c r="K22" s="41">
        <v>4674</v>
      </c>
      <c r="L22" s="41">
        <f>D22+F22+H22+J22</f>
        <v>23234.11556993706</v>
      </c>
      <c r="M22" s="41">
        <f t="shared" si="0"/>
        <v>19604.594781936135</v>
      </c>
    </row>
    <row r="23" spans="1:13" ht="11.25" customHeight="1">
      <c r="A23" s="532"/>
      <c r="B23" s="532"/>
      <c r="C23" s="4" t="s">
        <v>48</v>
      </c>
      <c r="D23" s="41">
        <v>214</v>
      </c>
      <c r="E23" s="41">
        <v>191</v>
      </c>
      <c r="F23" s="58">
        <v>3062</v>
      </c>
      <c r="G23" s="58">
        <v>2572</v>
      </c>
      <c r="H23" s="290">
        <v>108.25811708654089</v>
      </c>
      <c r="I23" s="290">
        <v>88.89886783624661</v>
      </c>
      <c r="J23" s="41">
        <v>359</v>
      </c>
      <c r="K23" s="41">
        <v>295</v>
      </c>
      <c r="L23" s="41">
        <f>D23+F23+H23+J23</f>
        <v>3743.258117086541</v>
      </c>
      <c r="M23" s="41">
        <f t="shared" si="0"/>
        <v>3146.8988678362466</v>
      </c>
    </row>
    <row r="24" spans="1:13" ht="11.25" customHeight="1">
      <c r="A24" s="532"/>
      <c r="B24" s="532"/>
      <c r="C24" s="4" t="s">
        <v>50</v>
      </c>
      <c r="D24" s="41">
        <v>53</v>
      </c>
      <c r="E24" s="41">
        <v>47</v>
      </c>
      <c r="F24" s="58">
        <v>101</v>
      </c>
      <c r="G24" s="58">
        <v>85</v>
      </c>
      <c r="H24" s="290">
        <v>25.98895540090108</v>
      </c>
      <c r="I24" s="290">
        <v>21.345576749208654</v>
      </c>
      <c r="J24" s="41">
        <v>31</v>
      </c>
      <c r="K24" s="41">
        <v>25</v>
      </c>
      <c r="L24" s="41">
        <f>D24+F24+H24+J24</f>
        <v>210.9889554009011</v>
      </c>
      <c r="M24" s="41">
        <f t="shared" si="0"/>
        <v>178.34557674920865</v>
      </c>
    </row>
    <row r="25" spans="1:13" ht="11.25" customHeight="1">
      <c r="A25" s="532"/>
      <c r="B25" s="532"/>
      <c r="C25" s="4" t="s">
        <v>49</v>
      </c>
      <c r="D25" s="41">
        <v>159</v>
      </c>
      <c r="E25" s="41">
        <v>141</v>
      </c>
      <c r="F25" s="58">
        <v>654</v>
      </c>
      <c r="G25" s="58">
        <v>556</v>
      </c>
      <c r="H25" s="290">
        <v>100.52427998361516</v>
      </c>
      <c r="I25" s="290">
        <v>82.5529842184803</v>
      </c>
      <c r="J25" s="41">
        <v>776</v>
      </c>
      <c r="K25" s="41">
        <v>655</v>
      </c>
      <c r="L25" s="41">
        <f>D25+F25+H25+J25</f>
        <v>1689.524279983615</v>
      </c>
      <c r="M25" s="41">
        <f t="shared" si="0"/>
        <v>1434.5529842184803</v>
      </c>
    </row>
    <row r="26" spans="1:13" ht="11.25" customHeight="1">
      <c r="A26" s="532"/>
      <c r="B26" s="532"/>
      <c r="C26" s="6" t="s">
        <v>51</v>
      </c>
      <c r="D26" s="130">
        <v>7156</v>
      </c>
      <c r="E26" s="130">
        <v>6364</v>
      </c>
      <c r="F26" s="130">
        <v>10142</v>
      </c>
      <c r="G26" s="130">
        <v>8523</v>
      </c>
      <c r="H26" s="299">
        <v>4661.886922408117</v>
      </c>
      <c r="I26" s="299">
        <v>3828.392210740071</v>
      </c>
      <c r="J26" s="130">
        <v>6918</v>
      </c>
      <c r="K26" s="130">
        <v>5649</v>
      </c>
      <c r="L26" s="130">
        <f>SUM(L22:L25)</f>
        <v>28877.88692240812</v>
      </c>
      <c r="M26" s="130">
        <f>SUM(M22:M25)</f>
        <v>24364.392210740072</v>
      </c>
    </row>
    <row r="27" spans="1:13" ht="11.25" customHeight="1">
      <c r="A27" s="532"/>
      <c r="B27" s="533"/>
      <c r="C27" s="48" t="s">
        <v>288</v>
      </c>
      <c r="D27" s="45">
        <v>11215</v>
      </c>
      <c r="E27" s="45">
        <v>9797</v>
      </c>
      <c r="F27" s="59">
        <v>10747</v>
      </c>
      <c r="G27" s="59">
        <v>9026</v>
      </c>
      <c r="H27" s="59">
        <v>4965.773012917636</v>
      </c>
      <c r="I27" s="59">
        <v>4078.5158387400706</v>
      </c>
      <c r="J27" s="45">
        <v>6918</v>
      </c>
      <c r="K27" s="45">
        <v>5649</v>
      </c>
      <c r="L27" s="45">
        <f>D27+F27+H27+J27</f>
        <v>33845.773012917634</v>
      </c>
      <c r="M27" s="45">
        <f t="shared" si="0"/>
        <v>28550.51583874007</v>
      </c>
    </row>
    <row r="28" spans="1:13" ht="11.25" customHeight="1">
      <c r="A28" s="532"/>
      <c r="B28" s="531" t="s">
        <v>55</v>
      </c>
      <c r="C28" s="4" t="s">
        <v>43</v>
      </c>
      <c r="D28" s="41">
        <v>1004</v>
      </c>
      <c r="E28" s="41">
        <v>848</v>
      </c>
      <c r="F28" s="58">
        <v>223</v>
      </c>
      <c r="G28" s="58">
        <v>192</v>
      </c>
      <c r="H28" s="290">
        <v>0</v>
      </c>
      <c r="I28" s="290">
        <v>0</v>
      </c>
      <c r="J28" s="41">
        <v>0</v>
      </c>
      <c r="K28" s="41">
        <v>0</v>
      </c>
      <c r="L28" s="41">
        <f>D28+F28+H28+J28</f>
        <v>1227</v>
      </c>
      <c r="M28" s="41">
        <f t="shared" si="0"/>
        <v>1040</v>
      </c>
    </row>
    <row r="29" spans="1:13" ht="11.25" customHeight="1">
      <c r="A29" s="532"/>
      <c r="B29" s="532"/>
      <c r="C29" s="4" t="s">
        <v>44</v>
      </c>
      <c r="D29" s="41">
        <v>164</v>
      </c>
      <c r="E29" s="41">
        <v>139</v>
      </c>
      <c r="F29" s="58">
        <v>44</v>
      </c>
      <c r="G29" s="58">
        <v>37</v>
      </c>
      <c r="H29" s="290">
        <v>0</v>
      </c>
      <c r="I29" s="290">
        <v>0</v>
      </c>
      <c r="J29" s="41">
        <v>0</v>
      </c>
      <c r="K29" s="41">
        <v>0</v>
      </c>
      <c r="L29" s="41">
        <f>D29+F29+H29+J29</f>
        <v>208</v>
      </c>
      <c r="M29" s="41">
        <f t="shared" si="0"/>
        <v>176</v>
      </c>
    </row>
    <row r="30" spans="1:13" ht="11.25" customHeight="1">
      <c r="A30" s="532"/>
      <c r="B30" s="532"/>
      <c r="C30" s="4" t="s">
        <v>45</v>
      </c>
      <c r="D30" s="41">
        <v>324</v>
      </c>
      <c r="E30" s="41">
        <v>274</v>
      </c>
      <c r="F30" s="58">
        <v>130</v>
      </c>
      <c r="G30" s="58">
        <v>109</v>
      </c>
      <c r="H30" s="290">
        <v>0</v>
      </c>
      <c r="I30" s="290">
        <v>0</v>
      </c>
      <c r="J30" s="41">
        <v>0</v>
      </c>
      <c r="K30" s="41">
        <v>0</v>
      </c>
      <c r="L30" s="41">
        <f>D30+F30+H30+J30</f>
        <v>454</v>
      </c>
      <c r="M30" s="41">
        <f t="shared" si="0"/>
        <v>383</v>
      </c>
    </row>
    <row r="31" spans="1:13" ht="11.25" customHeight="1">
      <c r="A31" s="532"/>
      <c r="B31" s="532"/>
      <c r="C31" s="6" t="s">
        <v>46</v>
      </c>
      <c r="D31" s="130">
        <v>1492</v>
      </c>
      <c r="E31" s="130">
        <v>1261</v>
      </c>
      <c r="F31" s="130">
        <v>397</v>
      </c>
      <c r="G31" s="130">
        <v>338</v>
      </c>
      <c r="H31" s="299">
        <v>0</v>
      </c>
      <c r="I31" s="299">
        <v>0</v>
      </c>
      <c r="J31" s="130">
        <v>0</v>
      </c>
      <c r="K31" s="130">
        <v>0</v>
      </c>
      <c r="L31" s="130">
        <f>SUM(L28:L30)</f>
        <v>1889</v>
      </c>
      <c r="M31" s="130">
        <f>SUM(M28:M30)</f>
        <v>1599</v>
      </c>
    </row>
    <row r="32" spans="1:13" ht="11.25" customHeight="1">
      <c r="A32" s="532"/>
      <c r="B32" s="532"/>
      <c r="C32" s="4" t="s">
        <v>47</v>
      </c>
      <c r="D32" s="41">
        <v>6093</v>
      </c>
      <c r="E32" s="41">
        <v>5418</v>
      </c>
      <c r="F32" s="58">
        <v>6733</v>
      </c>
      <c r="G32" s="279">
        <v>5662</v>
      </c>
      <c r="H32" s="290">
        <v>6308.902133325439</v>
      </c>
      <c r="I32" s="290">
        <v>5180.9380878642405</v>
      </c>
      <c r="J32" s="41">
        <v>1964</v>
      </c>
      <c r="K32" s="41">
        <v>1586</v>
      </c>
      <c r="L32" s="41">
        <f>D32+F32+H32+J32</f>
        <v>21098.90213332544</v>
      </c>
      <c r="M32" s="41">
        <f t="shared" si="0"/>
        <v>17846.93808786424</v>
      </c>
    </row>
    <row r="33" spans="1:13" ht="11.25" customHeight="1">
      <c r="A33" s="532"/>
      <c r="B33" s="532"/>
      <c r="C33" s="4" t="s">
        <v>48</v>
      </c>
      <c r="D33" s="41">
        <v>1198</v>
      </c>
      <c r="E33" s="41">
        <v>1063</v>
      </c>
      <c r="F33" s="58">
        <v>3462</v>
      </c>
      <c r="G33" s="58">
        <v>2908</v>
      </c>
      <c r="H33" s="290">
        <v>231.97835695040538</v>
      </c>
      <c r="I33" s="290">
        <v>190.5031144382351</v>
      </c>
      <c r="J33" s="41">
        <v>0</v>
      </c>
      <c r="K33" s="41">
        <v>0</v>
      </c>
      <c r="L33" s="41">
        <f>D33+F33+H33+J33</f>
        <v>4891.978356950405</v>
      </c>
      <c r="M33" s="41">
        <f t="shared" si="0"/>
        <v>4161.503114438235</v>
      </c>
    </row>
    <row r="34" spans="1:13" ht="11.25" customHeight="1">
      <c r="A34" s="532"/>
      <c r="B34" s="532"/>
      <c r="C34" s="4" t="s">
        <v>50</v>
      </c>
      <c r="D34" s="41">
        <v>57</v>
      </c>
      <c r="E34" s="41">
        <v>51</v>
      </c>
      <c r="F34" s="58">
        <v>156</v>
      </c>
      <c r="G34" s="58">
        <v>131</v>
      </c>
      <c r="H34" s="290">
        <v>55.700504887883646</v>
      </c>
      <c r="I34" s="290">
        <v>45.7418519400606</v>
      </c>
      <c r="J34" s="41">
        <v>0</v>
      </c>
      <c r="K34" s="41">
        <v>0</v>
      </c>
      <c r="L34" s="41">
        <f>D34+F34+H34+J34</f>
        <v>268.70050488788365</v>
      </c>
      <c r="M34" s="41">
        <f t="shared" si="0"/>
        <v>227.7418519400606</v>
      </c>
    </row>
    <row r="35" spans="1:13" ht="11.25" customHeight="1">
      <c r="A35" s="532"/>
      <c r="B35" s="532"/>
      <c r="C35" s="4" t="s">
        <v>49</v>
      </c>
      <c r="D35" s="41">
        <v>384</v>
      </c>
      <c r="E35" s="41">
        <v>343</v>
      </c>
      <c r="F35" s="58">
        <v>491</v>
      </c>
      <c r="G35" s="58">
        <v>405</v>
      </c>
      <c r="H35" s="290">
        <v>215.41900483627367</v>
      </c>
      <c r="I35" s="290">
        <v>176.90439690142674</v>
      </c>
      <c r="J35" s="41">
        <v>186</v>
      </c>
      <c r="K35" s="41">
        <v>150</v>
      </c>
      <c r="L35" s="41">
        <f>D35+F35+H35+J35</f>
        <v>1276.4190048362736</v>
      </c>
      <c r="M35" s="41">
        <f t="shared" si="0"/>
        <v>1074.9043969014267</v>
      </c>
    </row>
    <row r="36" spans="1:13" ht="11.25" customHeight="1">
      <c r="A36" s="532"/>
      <c r="B36" s="532"/>
      <c r="C36" s="6" t="s">
        <v>51</v>
      </c>
      <c r="D36" s="130">
        <v>7732</v>
      </c>
      <c r="E36" s="130">
        <v>6875</v>
      </c>
      <c r="F36" s="130">
        <v>10842</v>
      </c>
      <c r="G36" s="130">
        <v>9106</v>
      </c>
      <c r="H36" s="299">
        <v>6812.000000000001</v>
      </c>
      <c r="I36" s="299">
        <v>5594.087451143962</v>
      </c>
      <c r="J36" s="130">
        <v>2150</v>
      </c>
      <c r="K36" s="130">
        <v>1736</v>
      </c>
      <c r="L36" s="130">
        <f>SUM(L32:L35)</f>
        <v>27536</v>
      </c>
      <c r="M36" s="130">
        <f>SUM(M32:M35)</f>
        <v>23311.08745114396</v>
      </c>
    </row>
    <row r="37" spans="1:13" ht="11.25" customHeight="1">
      <c r="A37" s="533"/>
      <c r="B37" s="533"/>
      <c r="C37" s="48" t="s">
        <v>288</v>
      </c>
      <c r="D37" s="45">
        <v>9224</v>
      </c>
      <c r="E37" s="45">
        <v>8136</v>
      </c>
      <c r="F37" s="59">
        <v>11239</v>
      </c>
      <c r="G37" s="59">
        <v>9444</v>
      </c>
      <c r="H37" s="59">
        <v>6812.000000000001</v>
      </c>
      <c r="I37" s="59">
        <v>5594.087451143962</v>
      </c>
      <c r="J37" s="45">
        <v>2150</v>
      </c>
      <c r="K37" s="45">
        <v>1736</v>
      </c>
      <c r="L37" s="45">
        <f>L31+L36</f>
        <v>29425</v>
      </c>
      <c r="M37" s="45">
        <f>M31+M36</f>
        <v>24910.08745114396</v>
      </c>
    </row>
    <row r="38" spans="1:13" ht="11.25" customHeight="1">
      <c r="A38" s="508" t="s">
        <v>56</v>
      </c>
      <c r="B38" s="509"/>
      <c r="C38" s="510"/>
      <c r="D38" s="422">
        <v>20439</v>
      </c>
      <c r="E38" s="422">
        <v>17933</v>
      </c>
      <c r="F38" s="422">
        <v>21986</v>
      </c>
      <c r="G38" s="422">
        <v>18470</v>
      </c>
      <c r="H38" s="422">
        <v>11777.773012917638</v>
      </c>
      <c r="I38" s="422">
        <v>9672.603289884033</v>
      </c>
      <c r="J38" s="422">
        <v>9068</v>
      </c>
      <c r="K38" s="422">
        <v>7385</v>
      </c>
      <c r="L38" s="422">
        <f aca="true" t="shared" si="1" ref="L38:L48">D38+F38+H38+J38</f>
        <v>63270.773012917634</v>
      </c>
      <c r="M38" s="422">
        <f t="shared" si="0"/>
        <v>53460.603289884035</v>
      </c>
    </row>
    <row r="39" spans="1:13" ht="11.25" customHeight="1">
      <c r="A39" s="541" t="s">
        <v>393</v>
      </c>
      <c r="B39" s="621"/>
      <c r="C39" s="4" t="s">
        <v>43</v>
      </c>
      <c r="D39" s="41">
        <f aca="true" t="shared" si="2" ref="D39:E41">D8+D18+D28</f>
        <v>22662</v>
      </c>
      <c r="E39" s="41">
        <f>E8+E18+E28</f>
        <v>19163</v>
      </c>
      <c r="F39" s="58">
        <f aca="true" t="shared" si="3" ref="F39:I41">F8+F18+F28</f>
        <v>1921</v>
      </c>
      <c r="G39" s="58">
        <f t="shared" si="3"/>
        <v>1614</v>
      </c>
      <c r="H39" s="58">
        <f t="shared" si="3"/>
        <v>286.8143865348635</v>
      </c>
      <c r="I39" s="58">
        <f t="shared" si="3"/>
        <v>236.06930578060337</v>
      </c>
      <c r="J39" s="41">
        <f aca="true" t="shared" si="4" ref="J39:K41">J8+J18+J28</f>
        <v>740</v>
      </c>
      <c r="K39" s="41">
        <f t="shared" si="4"/>
        <v>625</v>
      </c>
      <c r="L39" s="41">
        <f t="shared" si="1"/>
        <v>25609.814386534865</v>
      </c>
      <c r="M39" s="41">
        <f t="shared" si="0"/>
        <v>21638.069305780602</v>
      </c>
    </row>
    <row r="40" spans="1:13" ht="11.25" customHeight="1">
      <c r="A40" s="542"/>
      <c r="B40" s="622"/>
      <c r="C40" s="4" t="s">
        <v>44</v>
      </c>
      <c r="D40" s="41">
        <f t="shared" si="2"/>
        <v>1643</v>
      </c>
      <c r="E40" s="41">
        <f t="shared" si="2"/>
        <v>1398</v>
      </c>
      <c r="F40" s="58">
        <f t="shared" si="3"/>
        <v>2361</v>
      </c>
      <c r="G40" s="58">
        <f t="shared" si="3"/>
        <v>1983</v>
      </c>
      <c r="H40" s="58">
        <f t="shared" si="3"/>
        <v>88.54682133263562</v>
      </c>
      <c r="I40" s="58">
        <f t="shared" si="3"/>
        <v>72.87172096561493</v>
      </c>
      <c r="J40" s="41">
        <f t="shared" si="4"/>
        <v>0</v>
      </c>
      <c r="K40" s="41">
        <f t="shared" si="4"/>
        <v>0</v>
      </c>
      <c r="L40" s="41">
        <f t="shared" si="1"/>
        <v>4092.546821332636</v>
      </c>
      <c r="M40" s="41">
        <f t="shared" si="0"/>
        <v>3453.8717209656147</v>
      </c>
    </row>
    <row r="41" spans="1:13" ht="11.25" customHeight="1">
      <c r="A41" s="542"/>
      <c r="B41" s="622"/>
      <c r="C41" s="4" t="s">
        <v>45</v>
      </c>
      <c r="D41" s="41">
        <f t="shared" si="2"/>
        <v>3654</v>
      </c>
      <c r="E41" s="41">
        <f t="shared" si="2"/>
        <v>3084</v>
      </c>
      <c r="F41" s="58">
        <f t="shared" si="3"/>
        <v>9446</v>
      </c>
      <c r="G41" s="58">
        <f t="shared" si="3"/>
        <v>7946</v>
      </c>
      <c r="H41" s="58">
        <f t="shared" si="3"/>
        <v>110.54280011208247</v>
      </c>
      <c r="I41" s="58">
        <f t="shared" si="3"/>
        <v>90.98680125378168</v>
      </c>
      <c r="J41" s="41">
        <f t="shared" si="4"/>
        <v>0</v>
      </c>
      <c r="K41" s="41">
        <f t="shared" si="4"/>
        <v>0</v>
      </c>
      <c r="L41" s="41">
        <f t="shared" si="1"/>
        <v>13210.542800112082</v>
      </c>
      <c r="M41" s="41">
        <f t="shared" si="0"/>
        <v>11120.98680125378</v>
      </c>
    </row>
    <row r="42" spans="1:13" ht="11.25" customHeight="1">
      <c r="A42" s="542"/>
      <c r="B42" s="622"/>
      <c r="C42" s="48" t="s">
        <v>46</v>
      </c>
      <c r="D42" s="45">
        <f>SUM(D39:D41)</f>
        <v>27959</v>
      </c>
      <c r="E42" s="45">
        <f>SUM(E39:E41)</f>
        <v>23645</v>
      </c>
      <c r="F42" s="59">
        <f aca="true" t="shared" si="5" ref="F42:K42">SUM(F39:F41)</f>
        <v>13728</v>
      </c>
      <c r="G42" s="59">
        <f t="shared" si="5"/>
        <v>11543</v>
      </c>
      <c r="H42" s="59">
        <f>SUM(H39:H41)</f>
        <v>485.9040079795816</v>
      </c>
      <c r="I42" s="59">
        <f>SUM(I39:I41)</f>
        <v>399.927828</v>
      </c>
      <c r="J42" s="45">
        <f t="shared" si="5"/>
        <v>740</v>
      </c>
      <c r="K42" s="45">
        <f t="shared" si="5"/>
        <v>625</v>
      </c>
      <c r="L42" s="45">
        <f t="shared" si="1"/>
        <v>42912.90400797958</v>
      </c>
      <c r="M42" s="45">
        <f t="shared" si="0"/>
        <v>36212.927828</v>
      </c>
    </row>
    <row r="43" spans="1:13" ht="11.25" customHeight="1">
      <c r="A43" s="542"/>
      <c r="B43" s="622"/>
      <c r="C43" s="4" t="s">
        <v>47</v>
      </c>
      <c r="D43" s="41">
        <f aca="true" t="shared" si="6" ref="D43:E46">D12+D22+D32</f>
        <v>56809</v>
      </c>
      <c r="E43" s="41">
        <f>E12+E22+E32</f>
        <v>50520</v>
      </c>
      <c r="F43" s="58">
        <f aca="true" t="shared" si="7" ref="F43:I46">F12+F22+F32</f>
        <v>38306</v>
      </c>
      <c r="G43" s="58">
        <f t="shared" si="7"/>
        <v>32814</v>
      </c>
      <c r="H43" s="58">
        <f>H12+H22+H32</f>
        <v>39009.38684726986</v>
      </c>
      <c r="I43" s="58">
        <f>I12+I22+I32</f>
        <v>32034.620805009174</v>
      </c>
      <c r="J43" s="41">
        <f>J12+J22+J32</f>
        <v>19160</v>
      </c>
      <c r="K43" s="41">
        <f>K12+K22+K32</f>
        <v>15776</v>
      </c>
      <c r="L43" s="41">
        <f t="shared" si="1"/>
        <v>153284.38684726987</v>
      </c>
      <c r="M43" s="41">
        <f t="shared" si="0"/>
        <v>131144.62080500918</v>
      </c>
    </row>
    <row r="44" spans="1:13" ht="11.25" customHeight="1">
      <c r="A44" s="542"/>
      <c r="B44" s="622"/>
      <c r="C44" s="4" t="s">
        <v>48</v>
      </c>
      <c r="D44" s="41">
        <f t="shared" si="6"/>
        <v>7294</v>
      </c>
      <c r="E44" s="41">
        <f t="shared" si="6"/>
        <v>6484.8625999999995</v>
      </c>
      <c r="F44" s="58">
        <f t="shared" si="7"/>
        <v>15497</v>
      </c>
      <c r="G44" s="58">
        <f t="shared" si="7"/>
        <v>13092</v>
      </c>
      <c r="H44" s="58">
        <f t="shared" si="7"/>
        <v>1379.8479436056398</v>
      </c>
      <c r="I44" s="58">
        <f t="shared" si="7"/>
        <v>1133.1311695270251</v>
      </c>
      <c r="J44" s="41">
        <f aca="true" t="shared" si="8" ref="J44:K46">J13+J23+J33</f>
        <v>998</v>
      </c>
      <c r="K44" s="41">
        <f t="shared" si="8"/>
        <v>822</v>
      </c>
      <c r="L44" s="41">
        <f t="shared" si="1"/>
        <v>25168.84794360564</v>
      </c>
      <c r="M44" s="41">
        <f t="shared" si="0"/>
        <v>21531.993769527027</v>
      </c>
    </row>
    <row r="45" spans="1:13" ht="11.25" customHeight="1">
      <c r="A45" s="542"/>
      <c r="B45" s="622"/>
      <c r="C45" s="4" t="s">
        <v>50</v>
      </c>
      <c r="D45" s="41">
        <f t="shared" si="6"/>
        <v>312</v>
      </c>
      <c r="E45" s="41">
        <f t="shared" si="6"/>
        <v>278</v>
      </c>
      <c r="F45" s="58">
        <f t="shared" si="7"/>
        <v>484</v>
      </c>
      <c r="G45" s="58">
        <f t="shared" si="7"/>
        <v>408</v>
      </c>
      <c r="H45" s="58">
        <f t="shared" si="7"/>
        <v>331.31120577115024</v>
      </c>
      <c r="I45" s="58">
        <f t="shared" si="7"/>
        <v>272.07701216862654</v>
      </c>
      <c r="J45" s="41">
        <f t="shared" si="8"/>
        <v>391</v>
      </c>
      <c r="K45" s="41">
        <f t="shared" si="8"/>
        <v>322</v>
      </c>
      <c r="L45" s="41">
        <f t="shared" si="1"/>
        <v>1518.3112057711503</v>
      </c>
      <c r="M45" s="41">
        <f t="shared" si="0"/>
        <v>1280.0770121686264</v>
      </c>
    </row>
    <row r="46" spans="1:13" ht="11.25" customHeight="1">
      <c r="A46" s="542"/>
      <c r="B46" s="622"/>
      <c r="C46" s="4" t="s">
        <v>49</v>
      </c>
      <c r="D46" s="41">
        <f t="shared" si="6"/>
        <v>901</v>
      </c>
      <c r="E46" s="41">
        <f t="shared" si="6"/>
        <v>802</v>
      </c>
      <c r="F46" s="58">
        <f t="shared" si="7"/>
        <v>1658</v>
      </c>
      <c r="G46" s="58">
        <f t="shared" si="7"/>
        <v>1388</v>
      </c>
      <c r="H46" s="58">
        <f t="shared" si="7"/>
        <v>1281.3435399578386</v>
      </c>
      <c r="I46" s="58">
        <f t="shared" si="7"/>
        <v>1052.2446666895764</v>
      </c>
      <c r="J46" s="41">
        <f t="shared" si="8"/>
        <v>1244</v>
      </c>
      <c r="K46" s="41">
        <f t="shared" si="8"/>
        <v>1043</v>
      </c>
      <c r="L46" s="41">
        <f t="shared" si="1"/>
        <v>5084.343539957838</v>
      </c>
      <c r="M46" s="41">
        <f t="shared" si="0"/>
        <v>4285.244666689577</v>
      </c>
    </row>
    <row r="47" spans="1:13" ht="11.25" customHeight="1">
      <c r="A47" s="542"/>
      <c r="B47" s="622"/>
      <c r="C47" s="48" t="s">
        <v>51</v>
      </c>
      <c r="D47" s="45">
        <f>SUM(D43:D46)</f>
        <v>65316</v>
      </c>
      <c r="E47" s="45">
        <f>SUM(E43:E46)</f>
        <v>58084.8626</v>
      </c>
      <c r="F47" s="59">
        <f aca="true" t="shared" si="9" ref="F47:K47">SUM(F43:F46)</f>
        <v>55945</v>
      </c>
      <c r="G47" s="59">
        <f t="shared" si="9"/>
        <v>47702</v>
      </c>
      <c r="H47" s="59">
        <f>SUM(H43:H46)</f>
        <v>42001.88953660448</v>
      </c>
      <c r="I47" s="59">
        <f>SUM(I43:I46)</f>
        <v>34492.07365339441</v>
      </c>
      <c r="J47" s="45">
        <f t="shared" si="9"/>
        <v>21793</v>
      </c>
      <c r="K47" s="45">
        <f t="shared" si="9"/>
        <v>17963</v>
      </c>
      <c r="L47" s="45">
        <f t="shared" si="1"/>
        <v>185055.8895366045</v>
      </c>
      <c r="M47" s="45">
        <f t="shared" si="0"/>
        <v>158241.9362533944</v>
      </c>
    </row>
    <row r="48" spans="1:13" ht="11.25" customHeight="1">
      <c r="A48" s="543"/>
      <c r="B48" s="623"/>
      <c r="C48" s="423" t="s">
        <v>9</v>
      </c>
      <c r="D48" s="422">
        <f>D42+D47</f>
        <v>93275</v>
      </c>
      <c r="E48" s="422">
        <f>E42+E47</f>
        <v>81729.8626</v>
      </c>
      <c r="F48" s="422">
        <f aca="true" t="shared" si="10" ref="F48:K48">F42+F47</f>
        <v>69673</v>
      </c>
      <c r="G48" s="422">
        <f t="shared" si="10"/>
        <v>59245</v>
      </c>
      <c r="H48" s="422">
        <f t="shared" si="10"/>
        <v>42487.79354458406</v>
      </c>
      <c r="I48" s="422">
        <f t="shared" si="10"/>
        <v>34892.00148139441</v>
      </c>
      <c r="J48" s="422">
        <f t="shared" si="10"/>
        <v>22533</v>
      </c>
      <c r="K48" s="422">
        <f t="shared" si="10"/>
        <v>18588</v>
      </c>
      <c r="L48" s="422">
        <f t="shared" si="1"/>
        <v>227968.79354458407</v>
      </c>
      <c r="M48" s="422">
        <f>E48+G48+I48+K48</f>
        <v>194454.8640813944</v>
      </c>
    </row>
    <row r="50" spans="1:3" ht="12.75">
      <c r="A50" s="483" t="s">
        <v>22</v>
      </c>
      <c r="B50" s="483"/>
      <c r="C50" s="483"/>
    </row>
    <row r="51" spans="1:3" ht="12.75">
      <c r="A51" s="483" t="s">
        <v>23</v>
      </c>
      <c r="B51" s="483"/>
      <c r="C51" s="483"/>
    </row>
    <row r="52" spans="1:13" ht="12.75">
      <c r="A52" s="484" t="s">
        <v>516</v>
      </c>
      <c r="B52" s="484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</row>
    <row r="53" ht="12.75">
      <c r="M53" s="28" t="s">
        <v>42</v>
      </c>
    </row>
    <row r="54" spans="1:13" ht="12.75">
      <c r="A54" s="624" t="s">
        <v>37</v>
      </c>
      <c r="B54" s="524"/>
      <c r="C54" s="628" t="s">
        <v>38</v>
      </c>
      <c r="D54" s="503" t="s">
        <v>39</v>
      </c>
      <c r="E54" s="503"/>
      <c r="F54" s="503"/>
      <c r="G54" s="503"/>
      <c r="H54" s="503"/>
      <c r="I54" s="503"/>
      <c r="J54" s="503"/>
      <c r="K54" s="503"/>
      <c r="L54" s="503"/>
      <c r="M54" s="503"/>
    </row>
    <row r="55" spans="1:13" ht="12.75">
      <c r="A55" s="625"/>
      <c r="B55" s="525"/>
      <c r="C55" s="628"/>
      <c r="D55" s="546" t="s">
        <v>231</v>
      </c>
      <c r="E55" s="546"/>
      <c r="F55" s="546" t="s">
        <v>232</v>
      </c>
      <c r="G55" s="546"/>
      <c r="H55" s="546" t="s">
        <v>233</v>
      </c>
      <c r="I55" s="546"/>
      <c r="J55" s="546" t="s">
        <v>234</v>
      </c>
      <c r="K55" s="546"/>
      <c r="L55" s="546" t="s">
        <v>235</v>
      </c>
      <c r="M55" s="546"/>
    </row>
    <row r="56" spans="1:13" ht="12.75">
      <c r="A56" s="626"/>
      <c r="B56" s="627"/>
      <c r="C56" s="628"/>
      <c r="D56" s="397" t="s">
        <v>40</v>
      </c>
      <c r="E56" s="397" t="s">
        <v>41</v>
      </c>
      <c r="F56" s="397" t="s">
        <v>40</v>
      </c>
      <c r="G56" s="397" t="s">
        <v>41</v>
      </c>
      <c r="H56" s="397" t="s">
        <v>40</v>
      </c>
      <c r="I56" s="397" t="s">
        <v>41</v>
      </c>
      <c r="J56" s="397" t="s">
        <v>40</v>
      </c>
      <c r="K56" s="397" t="s">
        <v>41</v>
      </c>
      <c r="L56" s="397" t="s">
        <v>40</v>
      </c>
      <c r="M56" s="397" t="s">
        <v>41</v>
      </c>
    </row>
    <row r="57" spans="1:13" ht="11.25" customHeight="1">
      <c r="A57" s="541" t="s">
        <v>52</v>
      </c>
      <c r="B57" s="621"/>
      <c r="C57" s="4" t="s">
        <v>43</v>
      </c>
      <c r="D57" s="41">
        <v>0</v>
      </c>
      <c r="E57" s="41">
        <v>0</v>
      </c>
      <c r="F57" s="58">
        <v>0</v>
      </c>
      <c r="G57" s="58">
        <v>0</v>
      </c>
      <c r="H57" s="75">
        <v>0</v>
      </c>
      <c r="I57" s="75">
        <v>0</v>
      </c>
      <c r="J57" s="41">
        <v>0</v>
      </c>
      <c r="K57" s="41">
        <v>0</v>
      </c>
      <c r="L57" s="41">
        <v>0</v>
      </c>
      <c r="M57" s="41">
        <v>0</v>
      </c>
    </row>
    <row r="58" spans="1:13" ht="10.5" customHeight="1">
      <c r="A58" s="542"/>
      <c r="B58" s="622"/>
      <c r="C58" s="4" t="s">
        <v>44</v>
      </c>
      <c r="D58" s="41">
        <v>0</v>
      </c>
      <c r="E58" s="41">
        <v>0</v>
      </c>
      <c r="F58" s="58">
        <v>0</v>
      </c>
      <c r="G58" s="58">
        <v>0</v>
      </c>
      <c r="H58" s="75">
        <v>0</v>
      </c>
      <c r="I58" s="75">
        <v>0</v>
      </c>
      <c r="J58" s="41">
        <v>0</v>
      </c>
      <c r="K58" s="41">
        <v>0</v>
      </c>
      <c r="L58" s="41">
        <v>0</v>
      </c>
      <c r="M58" s="41">
        <v>0</v>
      </c>
    </row>
    <row r="59" spans="1:13" ht="11.25" customHeight="1">
      <c r="A59" s="542"/>
      <c r="B59" s="622"/>
      <c r="C59" s="4" t="s">
        <v>45</v>
      </c>
      <c r="D59" s="41">
        <v>0</v>
      </c>
      <c r="E59" s="41">
        <v>0</v>
      </c>
      <c r="F59" s="58">
        <v>0</v>
      </c>
      <c r="G59" s="58">
        <v>0</v>
      </c>
      <c r="H59" s="75">
        <v>0</v>
      </c>
      <c r="I59" s="75">
        <v>0</v>
      </c>
      <c r="J59" s="41">
        <v>0</v>
      </c>
      <c r="K59" s="41">
        <v>0</v>
      </c>
      <c r="L59" s="41">
        <v>0</v>
      </c>
      <c r="M59" s="41">
        <v>0</v>
      </c>
    </row>
    <row r="60" spans="1:13" ht="10.5" customHeight="1">
      <c r="A60" s="542"/>
      <c r="B60" s="622"/>
      <c r="C60" s="6" t="s">
        <v>46</v>
      </c>
      <c r="D60" s="130">
        <v>0</v>
      </c>
      <c r="E60" s="130">
        <v>0</v>
      </c>
      <c r="F60" s="130">
        <f>SUM(F57:F59)</f>
        <v>0</v>
      </c>
      <c r="G60" s="130">
        <f>SUM(G57:G59)</f>
        <v>0</v>
      </c>
      <c r="H60" s="80">
        <v>0</v>
      </c>
      <c r="I60" s="80">
        <v>0</v>
      </c>
      <c r="J60" s="130">
        <v>0</v>
      </c>
      <c r="K60" s="130">
        <v>0</v>
      </c>
      <c r="L60" s="130">
        <f>SUM(L57:L59)</f>
        <v>0</v>
      </c>
      <c r="M60" s="130">
        <f>SUM(M57:M59)</f>
        <v>0</v>
      </c>
    </row>
    <row r="61" spans="1:13" ht="11.25" customHeight="1">
      <c r="A61" s="542"/>
      <c r="B61" s="622"/>
      <c r="C61" s="4" t="s">
        <v>47</v>
      </c>
      <c r="D61" s="41">
        <v>0</v>
      </c>
      <c r="E61" s="41">
        <v>0</v>
      </c>
      <c r="F61" s="44">
        <v>0</v>
      </c>
      <c r="G61" s="58">
        <v>0</v>
      </c>
      <c r="H61" s="75">
        <v>0</v>
      </c>
      <c r="I61" s="75">
        <v>0</v>
      </c>
      <c r="J61" s="41">
        <v>0</v>
      </c>
      <c r="K61" s="41">
        <v>0</v>
      </c>
      <c r="L61" s="41">
        <v>0</v>
      </c>
      <c r="M61" s="41">
        <v>0</v>
      </c>
    </row>
    <row r="62" spans="1:13" ht="9.75" customHeight="1">
      <c r="A62" s="542"/>
      <c r="B62" s="622"/>
      <c r="C62" s="4" t="s">
        <v>48</v>
      </c>
      <c r="D62" s="41">
        <v>0</v>
      </c>
      <c r="E62" s="41">
        <v>0</v>
      </c>
      <c r="F62" s="58">
        <v>0</v>
      </c>
      <c r="G62" s="58">
        <v>0</v>
      </c>
      <c r="H62" s="75">
        <v>0</v>
      </c>
      <c r="I62" s="75">
        <v>0</v>
      </c>
      <c r="J62" s="41">
        <v>0</v>
      </c>
      <c r="K62" s="41">
        <v>0</v>
      </c>
      <c r="L62" s="41">
        <v>0</v>
      </c>
      <c r="M62" s="41">
        <v>0</v>
      </c>
    </row>
    <row r="63" spans="1:13" ht="9.75" customHeight="1">
      <c r="A63" s="542"/>
      <c r="B63" s="622"/>
      <c r="C63" s="4" t="s">
        <v>50</v>
      </c>
      <c r="D63" s="41">
        <v>0</v>
      </c>
      <c r="E63" s="41">
        <v>0</v>
      </c>
      <c r="F63" s="58">
        <v>0</v>
      </c>
      <c r="G63" s="58">
        <v>0</v>
      </c>
      <c r="H63" s="75">
        <v>0</v>
      </c>
      <c r="I63" s="75">
        <v>0</v>
      </c>
      <c r="J63" s="41">
        <v>0</v>
      </c>
      <c r="K63" s="41">
        <v>0</v>
      </c>
      <c r="L63" s="41">
        <v>0</v>
      </c>
      <c r="M63" s="41">
        <v>0</v>
      </c>
    </row>
    <row r="64" spans="1:13" ht="9.75" customHeight="1">
      <c r="A64" s="542"/>
      <c r="B64" s="622"/>
      <c r="C64" s="4" t="s">
        <v>49</v>
      </c>
      <c r="D64" s="41">
        <v>0</v>
      </c>
      <c r="E64" s="41">
        <v>0</v>
      </c>
      <c r="F64" s="58"/>
      <c r="G64" s="58">
        <v>0</v>
      </c>
      <c r="H64" s="75">
        <v>0</v>
      </c>
      <c r="I64" s="75">
        <v>0</v>
      </c>
      <c r="J64" s="41">
        <v>0</v>
      </c>
      <c r="K64" s="41">
        <v>0</v>
      </c>
      <c r="L64" s="41">
        <v>0</v>
      </c>
      <c r="M64" s="41">
        <v>0</v>
      </c>
    </row>
    <row r="65" spans="1:13" ht="9.75" customHeight="1">
      <c r="A65" s="542"/>
      <c r="B65" s="622"/>
      <c r="C65" s="6" t="s">
        <v>51</v>
      </c>
      <c r="D65" s="130">
        <v>0</v>
      </c>
      <c r="E65" s="130">
        <v>0</v>
      </c>
      <c r="F65" s="130">
        <f>SUM(F61:F64)</f>
        <v>0</v>
      </c>
      <c r="G65" s="130">
        <f>SUM(G61:G64)</f>
        <v>0</v>
      </c>
      <c r="H65" s="80">
        <v>0</v>
      </c>
      <c r="I65" s="80">
        <v>0</v>
      </c>
      <c r="J65" s="130">
        <v>0</v>
      </c>
      <c r="K65" s="130">
        <v>0</v>
      </c>
      <c r="L65" s="130">
        <v>0</v>
      </c>
      <c r="M65" s="130">
        <f>SUM(M61:M64)</f>
        <v>0</v>
      </c>
    </row>
    <row r="66" spans="1:13" ht="10.5" customHeight="1">
      <c r="A66" s="543"/>
      <c r="B66" s="623"/>
      <c r="C66" s="48" t="s">
        <v>288</v>
      </c>
      <c r="D66" s="45">
        <f>D60+D65</f>
        <v>0</v>
      </c>
      <c r="E66" s="45">
        <f>E60+E65</f>
        <v>0</v>
      </c>
      <c r="F66" s="59">
        <f>F60+F65</f>
        <v>0</v>
      </c>
      <c r="G66" s="59">
        <f>G60+G65</f>
        <v>0</v>
      </c>
      <c r="H66" s="45">
        <f aca="true" t="shared" si="11" ref="H66:M66">H60+H65</f>
        <v>0</v>
      </c>
      <c r="I66" s="45">
        <f t="shared" si="11"/>
        <v>0</v>
      </c>
      <c r="J66" s="45">
        <f t="shared" si="11"/>
        <v>0</v>
      </c>
      <c r="K66" s="45">
        <f t="shared" si="11"/>
        <v>0</v>
      </c>
      <c r="L66" s="45">
        <f t="shared" si="11"/>
        <v>0</v>
      </c>
      <c r="M66" s="45">
        <f t="shared" si="11"/>
        <v>0</v>
      </c>
    </row>
    <row r="67" spans="1:13" ht="10.5" customHeight="1">
      <c r="A67" s="531" t="s">
        <v>53</v>
      </c>
      <c r="B67" s="531" t="s">
        <v>54</v>
      </c>
      <c r="C67" s="4" t="s">
        <v>43</v>
      </c>
      <c r="D67" s="41">
        <v>1319</v>
      </c>
      <c r="E67" s="41">
        <v>1115</v>
      </c>
      <c r="F67" s="58">
        <v>0</v>
      </c>
      <c r="G67" s="58">
        <v>0</v>
      </c>
      <c r="H67" s="75">
        <v>0</v>
      </c>
      <c r="I67" s="75">
        <v>0</v>
      </c>
      <c r="J67" s="41">
        <v>0</v>
      </c>
      <c r="K67" s="41">
        <v>0</v>
      </c>
      <c r="L67" s="41">
        <v>0</v>
      </c>
      <c r="M67" s="41">
        <v>0</v>
      </c>
    </row>
    <row r="68" spans="1:13" ht="10.5" customHeight="1">
      <c r="A68" s="532"/>
      <c r="B68" s="532"/>
      <c r="C68" s="4" t="s">
        <v>44</v>
      </c>
      <c r="D68" s="41">
        <v>6</v>
      </c>
      <c r="E68" s="41">
        <v>5</v>
      </c>
      <c r="F68" s="58">
        <v>0</v>
      </c>
      <c r="G68" s="58">
        <v>0</v>
      </c>
      <c r="H68" s="75">
        <v>0</v>
      </c>
      <c r="I68" s="75">
        <v>0</v>
      </c>
      <c r="J68" s="41">
        <v>0</v>
      </c>
      <c r="K68" s="41">
        <v>0</v>
      </c>
      <c r="L68" s="41">
        <v>0</v>
      </c>
      <c r="M68" s="41">
        <v>0</v>
      </c>
    </row>
    <row r="69" spans="1:13" ht="9.75" customHeight="1">
      <c r="A69" s="532"/>
      <c r="B69" s="532"/>
      <c r="C69" s="4" t="s">
        <v>45</v>
      </c>
      <c r="D69" s="41">
        <v>25</v>
      </c>
      <c r="E69" s="41">
        <v>22</v>
      </c>
      <c r="F69" s="58">
        <v>0</v>
      </c>
      <c r="G69" s="58">
        <v>0</v>
      </c>
      <c r="H69" s="75">
        <v>0</v>
      </c>
      <c r="I69" s="75">
        <v>0</v>
      </c>
      <c r="J69" s="41">
        <v>0</v>
      </c>
      <c r="K69" s="41">
        <v>0</v>
      </c>
      <c r="L69" s="41">
        <v>0</v>
      </c>
      <c r="M69" s="41">
        <v>0</v>
      </c>
    </row>
    <row r="70" spans="1:13" ht="10.5" customHeight="1">
      <c r="A70" s="532"/>
      <c r="B70" s="532"/>
      <c r="C70" s="6" t="s">
        <v>46</v>
      </c>
      <c r="D70" s="130">
        <v>1350</v>
      </c>
      <c r="E70" s="130">
        <v>1142</v>
      </c>
      <c r="F70" s="130">
        <f>SUM(F67:F69)</f>
        <v>0</v>
      </c>
      <c r="G70" s="130">
        <f>SUM(G67:G69)</f>
        <v>0</v>
      </c>
      <c r="H70" s="80">
        <v>0</v>
      </c>
      <c r="I70" s="80">
        <v>0</v>
      </c>
      <c r="J70" s="130">
        <v>0</v>
      </c>
      <c r="K70" s="130">
        <v>0</v>
      </c>
      <c r="L70" s="130">
        <f>SUM(L67:L69)</f>
        <v>0</v>
      </c>
      <c r="M70" s="130">
        <f>SUM(M67:M69)</f>
        <v>0</v>
      </c>
    </row>
    <row r="71" spans="1:13" ht="9.75" customHeight="1">
      <c r="A71" s="532"/>
      <c r="B71" s="532"/>
      <c r="C71" s="4" t="s">
        <v>47</v>
      </c>
      <c r="D71" s="41">
        <v>100</v>
      </c>
      <c r="E71" s="41">
        <v>89</v>
      </c>
      <c r="F71" s="44">
        <v>0</v>
      </c>
      <c r="G71" s="44">
        <v>0</v>
      </c>
      <c r="H71" s="75">
        <v>0</v>
      </c>
      <c r="I71" s="75">
        <v>0</v>
      </c>
      <c r="J71" s="41">
        <v>0</v>
      </c>
      <c r="K71" s="41">
        <v>0</v>
      </c>
      <c r="L71" s="41">
        <v>0</v>
      </c>
      <c r="M71" s="41">
        <v>0</v>
      </c>
    </row>
    <row r="72" spans="1:13" ht="10.5" customHeight="1">
      <c r="A72" s="532"/>
      <c r="B72" s="532"/>
      <c r="C72" s="4" t="s">
        <v>48</v>
      </c>
      <c r="D72" s="41">
        <v>629</v>
      </c>
      <c r="E72" s="41">
        <v>559</v>
      </c>
      <c r="F72" s="58">
        <v>0</v>
      </c>
      <c r="G72" s="58">
        <v>0</v>
      </c>
      <c r="H72" s="75">
        <v>0</v>
      </c>
      <c r="I72" s="75">
        <v>0</v>
      </c>
      <c r="J72" s="41">
        <v>0</v>
      </c>
      <c r="K72" s="41">
        <v>0</v>
      </c>
      <c r="L72" s="41">
        <v>0</v>
      </c>
      <c r="M72" s="41">
        <v>0</v>
      </c>
    </row>
    <row r="73" spans="1:13" ht="9.75" customHeight="1">
      <c r="A73" s="532"/>
      <c r="B73" s="532"/>
      <c r="C73" s="4" t="s">
        <v>50</v>
      </c>
      <c r="D73" s="41">
        <v>8</v>
      </c>
      <c r="E73" s="41">
        <v>8</v>
      </c>
      <c r="F73" s="58">
        <v>0</v>
      </c>
      <c r="G73" s="58">
        <v>0</v>
      </c>
      <c r="H73" s="75">
        <v>0</v>
      </c>
      <c r="I73" s="75">
        <v>0</v>
      </c>
      <c r="J73" s="41">
        <v>0</v>
      </c>
      <c r="K73" s="41">
        <v>0</v>
      </c>
      <c r="L73" s="41">
        <v>0</v>
      </c>
      <c r="M73" s="41">
        <v>0</v>
      </c>
    </row>
    <row r="74" spans="1:13" ht="10.5" customHeight="1">
      <c r="A74" s="532"/>
      <c r="B74" s="532"/>
      <c r="C74" s="4" t="s">
        <v>49</v>
      </c>
      <c r="D74" s="41">
        <v>13</v>
      </c>
      <c r="E74" s="41">
        <v>12</v>
      </c>
      <c r="F74" s="58">
        <v>0</v>
      </c>
      <c r="G74" s="58">
        <v>0</v>
      </c>
      <c r="H74" s="75">
        <v>0</v>
      </c>
      <c r="I74" s="75">
        <v>0</v>
      </c>
      <c r="J74" s="41">
        <v>0</v>
      </c>
      <c r="K74" s="41">
        <v>0</v>
      </c>
      <c r="L74" s="41">
        <v>0</v>
      </c>
      <c r="M74" s="41">
        <v>0</v>
      </c>
    </row>
    <row r="75" spans="1:13" ht="10.5" customHeight="1">
      <c r="A75" s="532"/>
      <c r="B75" s="532"/>
      <c r="C75" s="6" t="s">
        <v>51</v>
      </c>
      <c r="D75" s="130">
        <v>750</v>
      </c>
      <c r="E75" s="130">
        <v>668</v>
      </c>
      <c r="F75" s="130">
        <v>0</v>
      </c>
      <c r="G75" s="130">
        <v>0</v>
      </c>
      <c r="H75" s="80">
        <v>0</v>
      </c>
      <c r="I75" s="80">
        <v>0</v>
      </c>
      <c r="J75" s="130">
        <v>0</v>
      </c>
      <c r="K75" s="130">
        <v>0</v>
      </c>
      <c r="L75" s="130">
        <f>SUM(L71:L74)</f>
        <v>0</v>
      </c>
      <c r="M75" s="130">
        <f>SUM(M71:M74)</f>
        <v>0</v>
      </c>
    </row>
    <row r="76" spans="1:13" ht="11.25" customHeight="1">
      <c r="A76" s="532"/>
      <c r="B76" s="533"/>
      <c r="C76" s="48" t="s">
        <v>288</v>
      </c>
      <c r="D76" s="45">
        <f aca="true" t="shared" si="12" ref="D76:K76">D70+D75</f>
        <v>2100</v>
      </c>
      <c r="E76" s="45">
        <f t="shared" si="12"/>
        <v>1810</v>
      </c>
      <c r="F76" s="59">
        <f t="shared" si="12"/>
        <v>0</v>
      </c>
      <c r="G76" s="59">
        <f t="shared" si="12"/>
        <v>0</v>
      </c>
      <c r="H76" s="45">
        <f t="shared" si="12"/>
        <v>0</v>
      </c>
      <c r="I76" s="45">
        <f t="shared" si="12"/>
        <v>0</v>
      </c>
      <c r="J76" s="45">
        <f t="shared" si="12"/>
        <v>0</v>
      </c>
      <c r="K76" s="45">
        <f t="shared" si="12"/>
        <v>0</v>
      </c>
      <c r="L76" s="45">
        <f>D76+F76+H76+J76</f>
        <v>2100</v>
      </c>
      <c r="M76" s="45">
        <f>E76+G76+I76+K76</f>
        <v>1810</v>
      </c>
    </row>
    <row r="77" spans="1:13" ht="10.5" customHeight="1">
      <c r="A77" s="532"/>
      <c r="B77" s="531" t="s">
        <v>55</v>
      </c>
      <c r="C77" s="4" t="s">
        <v>43</v>
      </c>
      <c r="D77" s="41">
        <v>250</v>
      </c>
      <c r="E77" s="41">
        <v>212</v>
      </c>
      <c r="F77" s="58">
        <v>0</v>
      </c>
      <c r="G77" s="58">
        <v>0</v>
      </c>
      <c r="H77" s="75">
        <v>0</v>
      </c>
      <c r="I77" s="75">
        <v>0</v>
      </c>
      <c r="J77" s="41">
        <v>0</v>
      </c>
      <c r="K77" s="41">
        <v>0</v>
      </c>
      <c r="L77" s="41">
        <v>0</v>
      </c>
      <c r="M77" s="41">
        <v>0</v>
      </c>
    </row>
    <row r="78" spans="1:13" ht="9.75" customHeight="1">
      <c r="A78" s="532"/>
      <c r="B78" s="532"/>
      <c r="C78" s="4" t="s">
        <v>44</v>
      </c>
      <c r="D78" s="41">
        <v>0</v>
      </c>
      <c r="E78" s="41">
        <v>0</v>
      </c>
      <c r="F78" s="58">
        <v>0</v>
      </c>
      <c r="G78" s="58">
        <v>0</v>
      </c>
      <c r="H78" s="75">
        <v>0</v>
      </c>
      <c r="I78" s="75">
        <v>0</v>
      </c>
      <c r="J78" s="41">
        <v>0</v>
      </c>
      <c r="K78" s="41">
        <v>0</v>
      </c>
      <c r="L78" s="41">
        <v>0</v>
      </c>
      <c r="M78" s="41">
        <v>0</v>
      </c>
    </row>
    <row r="79" spans="1:13" ht="11.25" customHeight="1">
      <c r="A79" s="532"/>
      <c r="B79" s="532"/>
      <c r="C79" s="4" t="s">
        <v>45</v>
      </c>
      <c r="D79" s="41">
        <v>0</v>
      </c>
      <c r="E79" s="41">
        <v>0</v>
      </c>
      <c r="F79" s="58">
        <v>0</v>
      </c>
      <c r="G79" s="58">
        <v>0</v>
      </c>
      <c r="H79" s="75">
        <v>0</v>
      </c>
      <c r="I79" s="75">
        <v>0</v>
      </c>
      <c r="J79" s="41">
        <v>0</v>
      </c>
      <c r="K79" s="41">
        <v>0</v>
      </c>
      <c r="L79" s="41">
        <v>0</v>
      </c>
      <c r="M79" s="41">
        <v>0</v>
      </c>
    </row>
    <row r="80" spans="1:13" ht="9.75" customHeight="1">
      <c r="A80" s="532"/>
      <c r="B80" s="532"/>
      <c r="C80" s="6" t="s">
        <v>46</v>
      </c>
      <c r="D80" s="130">
        <v>250</v>
      </c>
      <c r="E80" s="130">
        <v>212</v>
      </c>
      <c r="F80" s="130">
        <f>SUM(F77:F79)</f>
        <v>0</v>
      </c>
      <c r="G80" s="130">
        <f>SUM(G77:G79)</f>
        <v>0</v>
      </c>
      <c r="H80" s="80">
        <v>0</v>
      </c>
      <c r="I80" s="80">
        <v>0</v>
      </c>
      <c r="J80" s="130">
        <v>0</v>
      </c>
      <c r="K80" s="130">
        <v>0</v>
      </c>
      <c r="L80" s="130">
        <f>SUM(L77:L79)</f>
        <v>0</v>
      </c>
      <c r="M80" s="130">
        <f>SUM(M77:M79)</f>
        <v>0</v>
      </c>
    </row>
    <row r="81" spans="1:13" ht="10.5" customHeight="1">
      <c r="A81" s="532"/>
      <c r="B81" s="532"/>
      <c r="C81" s="4" t="s">
        <v>47</v>
      </c>
      <c r="D81" s="41">
        <v>499</v>
      </c>
      <c r="E81" s="41">
        <v>444</v>
      </c>
      <c r="F81" s="58">
        <v>0</v>
      </c>
      <c r="G81" s="279">
        <v>0</v>
      </c>
      <c r="H81" s="75">
        <v>0</v>
      </c>
      <c r="I81" s="75">
        <v>0</v>
      </c>
      <c r="J81" s="41">
        <v>0</v>
      </c>
      <c r="K81" s="41">
        <v>0</v>
      </c>
      <c r="L81" s="41">
        <v>0</v>
      </c>
      <c r="M81" s="41">
        <v>0</v>
      </c>
    </row>
    <row r="82" spans="1:13" ht="10.5" customHeight="1">
      <c r="A82" s="532"/>
      <c r="B82" s="532"/>
      <c r="C82" s="4" t="s">
        <v>48</v>
      </c>
      <c r="D82" s="41">
        <v>51</v>
      </c>
      <c r="E82" s="41">
        <v>45</v>
      </c>
      <c r="F82" s="58">
        <v>0</v>
      </c>
      <c r="G82" s="58">
        <v>0</v>
      </c>
      <c r="H82" s="75">
        <v>0</v>
      </c>
      <c r="I82" s="75">
        <v>0</v>
      </c>
      <c r="J82" s="41">
        <v>0</v>
      </c>
      <c r="K82" s="41">
        <v>0</v>
      </c>
      <c r="L82" s="41">
        <v>0</v>
      </c>
      <c r="M82" s="41">
        <v>0</v>
      </c>
    </row>
    <row r="83" spans="1:13" ht="10.5" customHeight="1">
      <c r="A83" s="532"/>
      <c r="B83" s="532"/>
      <c r="C83" s="4" t="s">
        <v>50</v>
      </c>
      <c r="D83" s="41">
        <v>0</v>
      </c>
      <c r="E83" s="41">
        <v>0</v>
      </c>
      <c r="F83" s="58">
        <v>0</v>
      </c>
      <c r="G83" s="58">
        <v>0</v>
      </c>
      <c r="H83" s="75">
        <v>0</v>
      </c>
      <c r="I83" s="75">
        <v>0</v>
      </c>
      <c r="J83" s="41">
        <v>0</v>
      </c>
      <c r="K83" s="41">
        <v>0</v>
      </c>
      <c r="L83" s="41">
        <v>0</v>
      </c>
      <c r="M83" s="41">
        <v>0</v>
      </c>
    </row>
    <row r="84" spans="1:13" ht="10.5" customHeight="1">
      <c r="A84" s="532"/>
      <c r="B84" s="532"/>
      <c r="C84" s="4" t="s">
        <v>49</v>
      </c>
      <c r="D84" s="41">
        <v>0</v>
      </c>
      <c r="E84" s="41">
        <v>0</v>
      </c>
      <c r="F84" s="58">
        <v>0</v>
      </c>
      <c r="G84" s="58">
        <v>0</v>
      </c>
      <c r="H84" s="75">
        <v>0</v>
      </c>
      <c r="I84" s="75">
        <v>0</v>
      </c>
      <c r="J84" s="41">
        <v>0</v>
      </c>
      <c r="K84" s="41">
        <v>0</v>
      </c>
      <c r="L84" s="41">
        <v>0</v>
      </c>
      <c r="M84" s="41">
        <v>0</v>
      </c>
    </row>
    <row r="85" spans="1:13" ht="10.5" customHeight="1">
      <c r="A85" s="532"/>
      <c r="B85" s="532"/>
      <c r="C85" s="6" t="s">
        <v>51</v>
      </c>
      <c r="D85" s="130">
        <v>550</v>
      </c>
      <c r="E85" s="130">
        <v>489</v>
      </c>
      <c r="F85" s="130">
        <f>SUM(F81:F84)</f>
        <v>0</v>
      </c>
      <c r="G85" s="130">
        <f>SUM(G81:G84)</f>
        <v>0</v>
      </c>
      <c r="H85" s="80">
        <v>0</v>
      </c>
      <c r="I85" s="80">
        <v>0</v>
      </c>
      <c r="J85" s="130">
        <v>0</v>
      </c>
      <c r="K85" s="130">
        <v>0</v>
      </c>
      <c r="L85" s="130">
        <f>SUM(L81:L84)</f>
        <v>0</v>
      </c>
      <c r="M85" s="130">
        <f>SUM(M81:M84)</f>
        <v>0</v>
      </c>
    </row>
    <row r="86" spans="1:13" ht="10.5" customHeight="1">
      <c r="A86" s="533"/>
      <c r="B86" s="533"/>
      <c r="C86" s="48" t="s">
        <v>288</v>
      </c>
      <c r="D86" s="45">
        <f>D80+D85</f>
        <v>800</v>
      </c>
      <c r="E86" s="45">
        <f>E80+E85</f>
        <v>701</v>
      </c>
      <c r="F86" s="59">
        <f>F80+F85</f>
        <v>0</v>
      </c>
      <c r="G86" s="59">
        <f>G80+G85</f>
        <v>0</v>
      </c>
      <c r="H86" s="45">
        <f aca="true" t="shared" si="13" ref="H86:M86">H80+H85</f>
        <v>0</v>
      </c>
      <c r="I86" s="45">
        <f t="shared" si="13"/>
        <v>0</v>
      </c>
      <c r="J86" s="45">
        <f t="shared" si="13"/>
        <v>0</v>
      </c>
      <c r="K86" s="45">
        <f t="shared" si="13"/>
        <v>0</v>
      </c>
      <c r="L86" s="45">
        <f t="shared" si="13"/>
        <v>0</v>
      </c>
      <c r="M86" s="45">
        <f t="shared" si="13"/>
        <v>0</v>
      </c>
    </row>
    <row r="87" spans="1:13" ht="10.5" customHeight="1">
      <c r="A87" s="508" t="s">
        <v>56</v>
      </c>
      <c r="B87" s="509"/>
      <c r="C87" s="510"/>
      <c r="D87" s="422">
        <f aca="true" t="shared" si="14" ref="D87:K87">D76+D86</f>
        <v>2900</v>
      </c>
      <c r="E87" s="422">
        <f t="shared" si="14"/>
        <v>2511</v>
      </c>
      <c r="F87" s="422">
        <f t="shared" si="14"/>
        <v>0</v>
      </c>
      <c r="G87" s="422">
        <f t="shared" si="14"/>
        <v>0</v>
      </c>
      <c r="H87" s="422">
        <f t="shared" si="14"/>
        <v>0</v>
      </c>
      <c r="I87" s="422">
        <f t="shared" si="14"/>
        <v>0</v>
      </c>
      <c r="J87" s="422">
        <f t="shared" si="14"/>
        <v>0</v>
      </c>
      <c r="K87" s="422">
        <f t="shared" si="14"/>
        <v>0</v>
      </c>
      <c r="L87" s="422">
        <f aca="true" t="shared" si="15" ref="L87:L97">D87+F87+H87+J87</f>
        <v>2900</v>
      </c>
      <c r="M87" s="422">
        <f aca="true" t="shared" si="16" ref="M87:M96">E87+G87+I87+K87</f>
        <v>2511</v>
      </c>
    </row>
    <row r="88" spans="1:13" ht="10.5" customHeight="1">
      <c r="A88" s="541" t="s">
        <v>393</v>
      </c>
      <c r="B88" s="621"/>
      <c r="C88" s="4" t="s">
        <v>43</v>
      </c>
      <c r="D88" s="41">
        <f aca="true" t="shared" si="17" ref="D88:K88">D57+D67+D77</f>
        <v>1569</v>
      </c>
      <c r="E88" s="41">
        <f t="shared" si="17"/>
        <v>1327</v>
      </c>
      <c r="F88" s="58">
        <f t="shared" si="17"/>
        <v>0</v>
      </c>
      <c r="G88" s="58">
        <f t="shared" si="17"/>
        <v>0</v>
      </c>
      <c r="H88" s="41">
        <f t="shared" si="17"/>
        <v>0</v>
      </c>
      <c r="I88" s="41">
        <f t="shared" si="17"/>
        <v>0</v>
      </c>
      <c r="J88" s="41">
        <f t="shared" si="17"/>
        <v>0</v>
      </c>
      <c r="K88" s="41">
        <f t="shared" si="17"/>
        <v>0</v>
      </c>
      <c r="L88" s="41">
        <f t="shared" si="15"/>
        <v>1569</v>
      </c>
      <c r="M88" s="41">
        <f t="shared" si="16"/>
        <v>1327</v>
      </c>
    </row>
    <row r="89" spans="1:13" ht="10.5" customHeight="1">
      <c r="A89" s="542"/>
      <c r="B89" s="622"/>
      <c r="C89" s="4" t="s">
        <v>44</v>
      </c>
      <c r="D89" s="41">
        <f aca="true" t="shared" si="18" ref="D89:K89">D58+D68+D78</f>
        <v>6</v>
      </c>
      <c r="E89" s="41">
        <f t="shared" si="18"/>
        <v>5</v>
      </c>
      <c r="F89" s="58">
        <f t="shared" si="18"/>
        <v>0</v>
      </c>
      <c r="G89" s="58">
        <f t="shared" si="18"/>
        <v>0</v>
      </c>
      <c r="H89" s="41">
        <f t="shared" si="18"/>
        <v>0</v>
      </c>
      <c r="I89" s="41">
        <f t="shared" si="18"/>
        <v>0</v>
      </c>
      <c r="J89" s="41">
        <f t="shared" si="18"/>
        <v>0</v>
      </c>
      <c r="K89" s="41">
        <f t="shared" si="18"/>
        <v>0</v>
      </c>
      <c r="L89" s="41">
        <f t="shared" si="15"/>
        <v>6</v>
      </c>
      <c r="M89" s="41">
        <f t="shared" si="16"/>
        <v>5</v>
      </c>
    </row>
    <row r="90" spans="1:13" ht="10.5" customHeight="1">
      <c r="A90" s="542"/>
      <c r="B90" s="622"/>
      <c r="C90" s="4" t="s">
        <v>45</v>
      </c>
      <c r="D90" s="41">
        <f aca="true" t="shared" si="19" ref="D90:K90">D59+D69+D79</f>
        <v>25</v>
      </c>
      <c r="E90" s="41">
        <f t="shared" si="19"/>
        <v>22</v>
      </c>
      <c r="F90" s="58">
        <f t="shared" si="19"/>
        <v>0</v>
      </c>
      <c r="G90" s="58">
        <f t="shared" si="19"/>
        <v>0</v>
      </c>
      <c r="H90" s="41">
        <f t="shared" si="19"/>
        <v>0</v>
      </c>
      <c r="I90" s="41">
        <f t="shared" si="19"/>
        <v>0</v>
      </c>
      <c r="J90" s="41">
        <f t="shared" si="19"/>
        <v>0</v>
      </c>
      <c r="K90" s="41">
        <f t="shared" si="19"/>
        <v>0</v>
      </c>
      <c r="L90" s="41">
        <f t="shared" si="15"/>
        <v>25</v>
      </c>
      <c r="M90" s="41">
        <f t="shared" si="16"/>
        <v>22</v>
      </c>
    </row>
    <row r="91" spans="1:13" ht="12.75">
      <c r="A91" s="542"/>
      <c r="B91" s="622"/>
      <c r="C91" s="48" t="s">
        <v>46</v>
      </c>
      <c r="D91" s="45">
        <f aca="true" t="shared" si="20" ref="D91:K91">SUM(D88:D90)</f>
        <v>1600</v>
      </c>
      <c r="E91" s="45">
        <f t="shared" si="20"/>
        <v>1354</v>
      </c>
      <c r="F91" s="59">
        <f t="shared" si="20"/>
        <v>0</v>
      </c>
      <c r="G91" s="59">
        <f t="shared" si="20"/>
        <v>0</v>
      </c>
      <c r="H91" s="45">
        <f t="shared" si="20"/>
        <v>0</v>
      </c>
      <c r="I91" s="45">
        <f t="shared" si="20"/>
        <v>0</v>
      </c>
      <c r="J91" s="45">
        <f t="shared" si="20"/>
        <v>0</v>
      </c>
      <c r="K91" s="45">
        <f t="shared" si="20"/>
        <v>0</v>
      </c>
      <c r="L91" s="45">
        <f t="shared" si="15"/>
        <v>1600</v>
      </c>
      <c r="M91" s="45">
        <f t="shared" si="16"/>
        <v>1354</v>
      </c>
    </row>
    <row r="92" spans="1:13" ht="10.5" customHeight="1">
      <c r="A92" s="542"/>
      <c r="B92" s="622"/>
      <c r="C92" s="4" t="s">
        <v>47</v>
      </c>
      <c r="D92" s="41">
        <f aca="true" t="shared" si="21" ref="D92:K92">D61+D71+D81</f>
        <v>599</v>
      </c>
      <c r="E92" s="41">
        <f t="shared" si="21"/>
        <v>533</v>
      </c>
      <c r="F92" s="58">
        <f t="shared" si="21"/>
        <v>0</v>
      </c>
      <c r="G92" s="58">
        <f t="shared" si="21"/>
        <v>0</v>
      </c>
      <c r="H92" s="41">
        <f t="shared" si="21"/>
        <v>0</v>
      </c>
      <c r="I92" s="41">
        <f t="shared" si="21"/>
        <v>0</v>
      </c>
      <c r="J92" s="41">
        <f t="shared" si="21"/>
        <v>0</v>
      </c>
      <c r="K92" s="41">
        <f t="shared" si="21"/>
        <v>0</v>
      </c>
      <c r="L92" s="41">
        <f t="shared" si="15"/>
        <v>599</v>
      </c>
      <c r="M92" s="41">
        <f t="shared" si="16"/>
        <v>533</v>
      </c>
    </row>
    <row r="93" spans="1:13" ht="12" customHeight="1">
      <c r="A93" s="542"/>
      <c r="B93" s="622"/>
      <c r="C93" s="4" t="s">
        <v>48</v>
      </c>
      <c r="D93" s="41">
        <f aca="true" t="shared" si="22" ref="D93:K93">D62+D72+D82</f>
        <v>680</v>
      </c>
      <c r="E93" s="41">
        <f t="shared" si="22"/>
        <v>604</v>
      </c>
      <c r="F93" s="58">
        <f t="shared" si="22"/>
        <v>0</v>
      </c>
      <c r="G93" s="58">
        <f t="shared" si="22"/>
        <v>0</v>
      </c>
      <c r="H93" s="41">
        <f t="shared" si="22"/>
        <v>0</v>
      </c>
      <c r="I93" s="41">
        <f t="shared" si="22"/>
        <v>0</v>
      </c>
      <c r="J93" s="41">
        <f t="shared" si="22"/>
        <v>0</v>
      </c>
      <c r="K93" s="41">
        <f t="shared" si="22"/>
        <v>0</v>
      </c>
      <c r="L93" s="41">
        <f t="shared" si="15"/>
        <v>680</v>
      </c>
      <c r="M93" s="41">
        <f t="shared" si="16"/>
        <v>604</v>
      </c>
    </row>
    <row r="94" spans="1:13" ht="10.5" customHeight="1">
      <c r="A94" s="542"/>
      <c r="B94" s="622"/>
      <c r="C94" s="4" t="s">
        <v>50</v>
      </c>
      <c r="D94" s="41">
        <f aca="true" t="shared" si="23" ref="D94:K94">D63+D73+D83</f>
        <v>8</v>
      </c>
      <c r="E94" s="41">
        <f t="shared" si="23"/>
        <v>8</v>
      </c>
      <c r="F94" s="58">
        <f t="shared" si="23"/>
        <v>0</v>
      </c>
      <c r="G94" s="58">
        <f t="shared" si="23"/>
        <v>0</v>
      </c>
      <c r="H94" s="41">
        <f t="shared" si="23"/>
        <v>0</v>
      </c>
      <c r="I94" s="41">
        <f t="shared" si="23"/>
        <v>0</v>
      </c>
      <c r="J94" s="41">
        <f t="shared" si="23"/>
        <v>0</v>
      </c>
      <c r="K94" s="41">
        <f t="shared" si="23"/>
        <v>0</v>
      </c>
      <c r="L94" s="41">
        <f t="shared" si="15"/>
        <v>8</v>
      </c>
      <c r="M94" s="41">
        <f t="shared" si="16"/>
        <v>8</v>
      </c>
    </row>
    <row r="95" spans="1:13" ht="9.75" customHeight="1">
      <c r="A95" s="542"/>
      <c r="B95" s="622"/>
      <c r="C95" s="4" t="s">
        <v>49</v>
      </c>
      <c r="D95" s="41">
        <f aca="true" t="shared" si="24" ref="D95:K95">D64+D74+D84</f>
        <v>13</v>
      </c>
      <c r="E95" s="41">
        <f t="shared" si="24"/>
        <v>12</v>
      </c>
      <c r="F95" s="58">
        <f t="shared" si="24"/>
        <v>0</v>
      </c>
      <c r="G95" s="58">
        <f t="shared" si="24"/>
        <v>0</v>
      </c>
      <c r="H95" s="41">
        <f t="shared" si="24"/>
        <v>0</v>
      </c>
      <c r="I95" s="41">
        <f t="shared" si="24"/>
        <v>0</v>
      </c>
      <c r="J95" s="41">
        <f t="shared" si="24"/>
        <v>0</v>
      </c>
      <c r="K95" s="41">
        <f t="shared" si="24"/>
        <v>0</v>
      </c>
      <c r="L95" s="41">
        <f t="shared" si="15"/>
        <v>13</v>
      </c>
      <c r="M95" s="41">
        <f t="shared" si="16"/>
        <v>12</v>
      </c>
    </row>
    <row r="96" spans="1:13" ht="12.75">
      <c r="A96" s="542"/>
      <c r="B96" s="622"/>
      <c r="C96" s="48" t="s">
        <v>51</v>
      </c>
      <c r="D96" s="45">
        <f aca="true" t="shared" si="25" ref="D96:K96">SUM(D92:D95)</f>
        <v>1300</v>
      </c>
      <c r="E96" s="45">
        <f t="shared" si="25"/>
        <v>1157</v>
      </c>
      <c r="F96" s="59">
        <f t="shared" si="25"/>
        <v>0</v>
      </c>
      <c r="G96" s="59">
        <f t="shared" si="25"/>
        <v>0</v>
      </c>
      <c r="H96" s="45">
        <f t="shared" si="25"/>
        <v>0</v>
      </c>
      <c r="I96" s="45">
        <f t="shared" si="25"/>
        <v>0</v>
      </c>
      <c r="J96" s="45">
        <f t="shared" si="25"/>
        <v>0</v>
      </c>
      <c r="K96" s="45">
        <f t="shared" si="25"/>
        <v>0</v>
      </c>
      <c r="L96" s="45">
        <f t="shared" si="15"/>
        <v>1300</v>
      </c>
      <c r="M96" s="45">
        <f t="shared" si="16"/>
        <v>1157</v>
      </c>
    </row>
    <row r="97" spans="1:13" ht="12.75">
      <c r="A97" s="543"/>
      <c r="B97" s="623"/>
      <c r="C97" s="423" t="s">
        <v>9</v>
      </c>
      <c r="D97" s="422">
        <f aca="true" t="shared" si="26" ref="D97:K97">D91+D96</f>
        <v>2900</v>
      </c>
      <c r="E97" s="422">
        <f t="shared" si="26"/>
        <v>2511</v>
      </c>
      <c r="F97" s="422">
        <f t="shared" si="26"/>
        <v>0</v>
      </c>
      <c r="G97" s="422">
        <f t="shared" si="26"/>
        <v>0</v>
      </c>
      <c r="H97" s="422">
        <f t="shared" si="26"/>
        <v>0</v>
      </c>
      <c r="I97" s="422">
        <f t="shared" si="26"/>
        <v>0</v>
      </c>
      <c r="J97" s="422">
        <f t="shared" si="26"/>
        <v>0</v>
      </c>
      <c r="K97" s="422">
        <f t="shared" si="26"/>
        <v>0</v>
      </c>
      <c r="L97" s="422">
        <f t="shared" si="15"/>
        <v>2900</v>
      </c>
      <c r="M97" s="422">
        <f>E97+G97+I97+K97</f>
        <v>2511</v>
      </c>
    </row>
    <row r="98" ht="10.5" customHeight="1"/>
    <row r="99" ht="10.5" customHeight="1"/>
    <row r="100" ht="10.5" customHeight="1"/>
    <row r="101" ht="10.5" customHeight="1"/>
    <row r="102" ht="10.5" customHeight="1"/>
    <row r="103" spans="1:3" ht="12.75">
      <c r="A103" s="483" t="s">
        <v>22</v>
      </c>
      <c r="B103" s="483"/>
      <c r="C103" s="483"/>
    </row>
    <row r="104" spans="1:3" ht="12.75">
      <c r="A104" s="483" t="s">
        <v>23</v>
      </c>
      <c r="B104" s="483"/>
      <c r="C104" s="483"/>
    </row>
    <row r="105" spans="1:13" ht="12.75">
      <c r="A105" s="484" t="s">
        <v>517</v>
      </c>
      <c r="B105" s="484"/>
      <c r="C105" s="484"/>
      <c r="D105" s="484"/>
      <c r="E105" s="484"/>
      <c r="F105" s="484"/>
      <c r="G105" s="484"/>
      <c r="H105" s="484"/>
      <c r="I105" s="484"/>
      <c r="J105" s="484"/>
      <c r="K105" s="484"/>
      <c r="L105" s="484"/>
      <c r="M105" s="484"/>
    </row>
    <row r="106" ht="12.75">
      <c r="M106" s="28" t="s">
        <v>42</v>
      </c>
    </row>
    <row r="107" spans="1:13" ht="12.75">
      <c r="A107" s="624" t="s">
        <v>37</v>
      </c>
      <c r="B107" s="524"/>
      <c r="C107" s="628" t="s">
        <v>38</v>
      </c>
      <c r="D107" s="503" t="s">
        <v>39</v>
      </c>
      <c r="E107" s="503"/>
      <c r="F107" s="503"/>
      <c r="G107" s="503"/>
      <c r="H107" s="503"/>
      <c r="I107" s="503"/>
      <c r="J107" s="503"/>
      <c r="K107" s="503"/>
      <c r="L107" s="503"/>
      <c r="M107" s="503"/>
    </row>
    <row r="108" spans="1:13" ht="12.75">
      <c r="A108" s="625"/>
      <c r="B108" s="525"/>
      <c r="C108" s="628"/>
      <c r="D108" s="546" t="s">
        <v>231</v>
      </c>
      <c r="E108" s="546"/>
      <c r="F108" s="546" t="s">
        <v>232</v>
      </c>
      <c r="G108" s="546"/>
      <c r="H108" s="546" t="s">
        <v>233</v>
      </c>
      <c r="I108" s="546"/>
      <c r="J108" s="546" t="s">
        <v>234</v>
      </c>
      <c r="K108" s="546"/>
      <c r="L108" s="546" t="s">
        <v>235</v>
      </c>
      <c r="M108" s="546"/>
    </row>
    <row r="109" spans="1:13" ht="12.75">
      <c r="A109" s="626"/>
      <c r="B109" s="627"/>
      <c r="C109" s="628"/>
      <c r="D109" s="397" t="s">
        <v>40</v>
      </c>
      <c r="E109" s="397" t="s">
        <v>41</v>
      </c>
      <c r="F109" s="397" t="s">
        <v>40</v>
      </c>
      <c r="G109" s="397" t="s">
        <v>41</v>
      </c>
      <c r="H109" s="397" t="s">
        <v>40</v>
      </c>
      <c r="I109" s="397" t="s">
        <v>41</v>
      </c>
      <c r="J109" s="397" t="s">
        <v>40</v>
      </c>
      <c r="K109" s="397" t="s">
        <v>41</v>
      </c>
      <c r="L109" s="397" t="s">
        <v>40</v>
      </c>
      <c r="M109" s="397" t="s">
        <v>41</v>
      </c>
    </row>
    <row r="110" spans="1:13" ht="10.5" customHeight="1">
      <c r="A110" s="541" t="s">
        <v>52</v>
      </c>
      <c r="B110" s="621"/>
      <c r="C110" s="4" t="s">
        <v>43</v>
      </c>
      <c r="D110" s="41">
        <v>0</v>
      </c>
      <c r="E110" s="41">
        <v>0</v>
      </c>
      <c r="F110" s="58">
        <v>0</v>
      </c>
      <c r="G110" s="58">
        <v>0</v>
      </c>
      <c r="H110" s="75">
        <v>0</v>
      </c>
      <c r="I110" s="75">
        <v>0</v>
      </c>
      <c r="J110" s="41">
        <v>0</v>
      </c>
      <c r="K110" s="41">
        <v>0</v>
      </c>
      <c r="L110" s="41">
        <v>0</v>
      </c>
      <c r="M110" s="41">
        <v>0</v>
      </c>
    </row>
    <row r="111" spans="1:13" ht="9.75" customHeight="1">
      <c r="A111" s="542"/>
      <c r="B111" s="622"/>
      <c r="C111" s="4" t="s">
        <v>44</v>
      </c>
      <c r="D111" s="41">
        <v>0</v>
      </c>
      <c r="E111" s="41">
        <v>0</v>
      </c>
      <c r="F111" s="58">
        <v>0</v>
      </c>
      <c r="G111" s="58">
        <v>0</v>
      </c>
      <c r="H111" s="75">
        <v>0</v>
      </c>
      <c r="I111" s="75">
        <v>0</v>
      </c>
      <c r="J111" s="41">
        <v>0</v>
      </c>
      <c r="K111" s="41">
        <v>0</v>
      </c>
      <c r="L111" s="41">
        <v>0</v>
      </c>
      <c r="M111" s="41">
        <v>0</v>
      </c>
    </row>
    <row r="112" spans="1:13" ht="9.75" customHeight="1">
      <c r="A112" s="542"/>
      <c r="B112" s="622"/>
      <c r="C112" s="4" t="s">
        <v>45</v>
      </c>
      <c r="D112" s="41">
        <v>0</v>
      </c>
      <c r="E112" s="41">
        <v>0</v>
      </c>
      <c r="F112" s="58">
        <v>0</v>
      </c>
      <c r="G112" s="58">
        <v>0</v>
      </c>
      <c r="H112" s="75">
        <v>0</v>
      </c>
      <c r="I112" s="75">
        <v>0</v>
      </c>
      <c r="J112" s="41">
        <v>0</v>
      </c>
      <c r="K112" s="41">
        <v>0</v>
      </c>
      <c r="L112" s="41">
        <v>0</v>
      </c>
      <c r="M112" s="41">
        <v>0</v>
      </c>
    </row>
    <row r="113" spans="1:13" ht="10.5" customHeight="1">
      <c r="A113" s="542"/>
      <c r="B113" s="622"/>
      <c r="C113" s="6" t="s">
        <v>46</v>
      </c>
      <c r="D113" s="130">
        <v>0</v>
      </c>
      <c r="E113" s="130">
        <v>0</v>
      </c>
      <c r="F113" s="130">
        <f>SUM(F110:F112)</f>
        <v>0</v>
      </c>
      <c r="G113" s="130">
        <f>SUM(G110:G112)</f>
        <v>0</v>
      </c>
      <c r="H113" s="80">
        <v>0</v>
      </c>
      <c r="I113" s="80">
        <v>0</v>
      </c>
      <c r="J113" s="130">
        <v>0</v>
      </c>
      <c r="K113" s="130">
        <v>0</v>
      </c>
      <c r="L113" s="130">
        <f>SUM(L110:L112)</f>
        <v>0</v>
      </c>
      <c r="M113" s="130">
        <f>SUM(M110:M112)</f>
        <v>0</v>
      </c>
    </row>
    <row r="114" spans="1:13" ht="10.5" customHeight="1">
      <c r="A114" s="542"/>
      <c r="B114" s="622"/>
      <c r="C114" s="4" t="s">
        <v>47</v>
      </c>
      <c r="D114" s="41">
        <v>0</v>
      </c>
      <c r="E114" s="41">
        <v>0</v>
      </c>
      <c r="F114" s="44">
        <v>0</v>
      </c>
      <c r="G114" s="58">
        <v>0</v>
      </c>
      <c r="H114" s="75">
        <v>0</v>
      </c>
      <c r="I114" s="75">
        <v>0</v>
      </c>
      <c r="J114" s="41">
        <v>0</v>
      </c>
      <c r="K114" s="41">
        <v>0</v>
      </c>
      <c r="L114" s="41">
        <v>0</v>
      </c>
      <c r="M114" s="41">
        <v>0</v>
      </c>
    </row>
    <row r="115" spans="1:13" ht="10.5" customHeight="1">
      <c r="A115" s="542"/>
      <c r="B115" s="622"/>
      <c r="C115" s="4" t="s">
        <v>48</v>
      </c>
      <c r="D115" s="41">
        <v>0</v>
      </c>
      <c r="E115" s="41">
        <v>0</v>
      </c>
      <c r="F115" s="58">
        <v>0</v>
      </c>
      <c r="G115" s="58">
        <v>0</v>
      </c>
      <c r="H115" s="75">
        <v>0</v>
      </c>
      <c r="I115" s="75">
        <v>0</v>
      </c>
      <c r="J115" s="41">
        <v>0</v>
      </c>
      <c r="K115" s="41">
        <v>0</v>
      </c>
      <c r="L115" s="41">
        <v>0</v>
      </c>
      <c r="M115" s="41">
        <v>0</v>
      </c>
    </row>
    <row r="116" spans="1:13" ht="10.5" customHeight="1">
      <c r="A116" s="542"/>
      <c r="B116" s="622"/>
      <c r="C116" s="4" t="s">
        <v>50</v>
      </c>
      <c r="D116" s="41">
        <v>0</v>
      </c>
      <c r="E116" s="41">
        <v>0</v>
      </c>
      <c r="F116" s="58">
        <v>0</v>
      </c>
      <c r="G116" s="58">
        <v>0</v>
      </c>
      <c r="H116" s="75">
        <v>0</v>
      </c>
      <c r="I116" s="75">
        <v>0</v>
      </c>
      <c r="J116" s="41">
        <v>0</v>
      </c>
      <c r="K116" s="41">
        <v>0</v>
      </c>
      <c r="L116" s="41">
        <v>0</v>
      </c>
      <c r="M116" s="41">
        <v>0</v>
      </c>
    </row>
    <row r="117" spans="1:13" ht="10.5" customHeight="1">
      <c r="A117" s="542"/>
      <c r="B117" s="622"/>
      <c r="C117" s="4" t="s">
        <v>49</v>
      </c>
      <c r="D117" s="41">
        <v>0</v>
      </c>
      <c r="E117" s="41">
        <v>0</v>
      </c>
      <c r="F117" s="58">
        <v>0</v>
      </c>
      <c r="G117" s="58">
        <v>0</v>
      </c>
      <c r="H117" s="75">
        <v>0</v>
      </c>
      <c r="I117" s="75">
        <v>0</v>
      </c>
      <c r="J117" s="41">
        <v>0</v>
      </c>
      <c r="K117" s="41">
        <v>0</v>
      </c>
      <c r="L117" s="41">
        <v>0</v>
      </c>
      <c r="M117" s="41">
        <v>0</v>
      </c>
    </row>
    <row r="118" spans="1:13" ht="9.75" customHeight="1">
      <c r="A118" s="542"/>
      <c r="B118" s="622"/>
      <c r="C118" s="6" t="s">
        <v>51</v>
      </c>
      <c r="D118" s="130">
        <v>0</v>
      </c>
      <c r="E118" s="130">
        <v>0</v>
      </c>
      <c r="F118" s="130">
        <v>0</v>
      </c>
      <c r="G118" s="130">
        <v>0</v>
      </c>
      <c r="H118" s="80">
        <v>0</v>
      </c>
      <c r="I118" s="80">
        <v>0</v>
      </c>
      <c r="J118" s="130">
        <v>0</v>
      </c>
      <c r="K118" s="130">
        <v>0</v>
      </c>
      <c r="L118" s="130">
        <f>SUM(L114:L117)</f>
        <v>0</v>
      </c>
      <c r="M118" s="130">
        <f>SUM(M114:M117)</f>
        <v>0</v>
      </c>
    </row>
    <row r="119" spans="1:13" ht="9.75" customHeight="1">
      <c r="A119" s="543"/>
      <c r="B119" s="623"/>
      <c r="C119" s="48" t="s">
        <v>288</v>
      </c>
      <c r="D119" s="45">
        <f>D113+D118</f>
        <v>0</v>
      </c>
      <c r="E119" s="45">
        <f>E113+E118</f>
        <v>0</v>
      </c>
      <c r="F119" s="59">
        <f>F113+F118</f>
        <v>0</v>
      </c>
      <c r="G119" s="59">
        <f>G113+G118</f>
        <v>0</v>
      </c>
      <c r="H119" s="45">
        <f aca="true" t="shared" si="27" ref="H119:M119">H113+H118</f>
        <v>0</v>
      </c>
      <c r="I119" s="45">
        <f t="shared" si="27"/>
        <v>0</v>
      </c>
      <c r="J119" s="45">
        <f t="shared" si="27"/>
        <v>0</v>
      </c>
      <c r="K119" s="45">
        <f t="shared" si="27"/>
        <v>0</v>
      </c>
      <c r="L119" s="45">
        <f t="shared" si="27"/>
        <v>0</v>
      </c>
      <c r="M119" s="45">
        <f t="shared" si="27"/>
        <v>0</v>
      </c>
    </row>
    <row r="120" spans="1:13" ht="10.5" customHeight="1">
      <c r="A120" s="531" t="s">
        <v>53</v>
      </c>
      <c r="B120" s="531" t="s">
        <v>54</v>
      </c>
      <c r="C120" s="4" t="s">
        <v>43</v>
      </c>
      <c r="D120" s="41">
        <v>546</v>
      </c>
      <c r="E120" s="41">
        <v>462</v>
      </c>
      <c r="F120" s="58">
        <v>0</v>
      </c>
      <c r="G120" s="58">
        <v>0</v>
      </c>
      <c r="H120" s="75">
        <v>0</v>
      </c>
      <c r="I120" s="75">
        <v>0</v>
      </c>
      <c r="J120" s="41">
        <v>0</v>
      </c>
      <c r="K120" s="41">
        <v>0</v>
      </c>
      <c r="L120" s="41">
        <v>0</v>
      </c>
      <c r="M120" s="41">
        <v>0</v>
      </c>
    </row>
    <row r="121" spans="1:13" ht="10.5" customHeight="1">
      <c r="A121" s="532"/>
      <c r="B121" s="532"/>
      <c r="C121" s="4" t="s">
        <v>44</v>
      </c>
      <c r="D121" s="41">
        <v>36</v>
      </c>
      <c r="E121" s="41">
        <v>30</v>
      </c>
      <c r="F121" s="58">
        <v>0</v>
      </c>
      <c r="G121" s="58">
        <v>0</v>
      </c>
      <c r="H121" s="75">
        <v>0</v>
      </c>
      <c r="I121" s="75">
        <v>0</v>
      </c>
      <c r="J121" s="41">
        <v>0</v>
      </c>
      <c r="K121" s="41">
        <v>0</v>
      </c>
      <c r="L121" s="41">
        <v>0</v>
      </c>
      <c r="M121" s="41">
        <v>0</v>
      </c>
    </row>
    <row r="122" spans="1:13" ht="10.5" customHeight="1">
      <c r="A122" s="532"/>
      <c r="B122" s="532"/>
      <c r="C122" s="4" t="s">
        <v>45</v>
      </c>
      <c r="D122" s="41">
        <v>18</v>
      </c>
      <c r="E122" s="41">
        <v>15</v>
      </c>
      <c r="F122" s="58">
        <v>0</v>
      </c>
      <c r="G122" s="58">
        <v>0</v>
      </c>
      <c r="H122" s="75">
        <v>0</v>
      </c>
      <c r="I122" s="75">
        <v>0</v>
      </c>
      <c r="J122" s="41">
        <v>0</v>
      </c>
      <c r="K122" s="41">
        <v>0</v>
      </c>
      <c r="L122" s="41">
        <v>0</v>
      </c>
      <c r="M122" s="41">
        <v>0</v>
      </c>
    </row>
    <row r="123" spans="1:13" ht="10.5" customHeight="1">
      <c r="A123" s="532"/>
      <c r="B123" s="532"/>
      <c r="C123" s="6" t="s">
        <v>46</v>
      </c>
      <c r="D123" s="130">
        <v>600</v>
      </c>
      <c r="E123" s="130">
        <v>507</v>
      </c>
      <c r="F123" s="130">
        <v>0</v>
      </c>
      <c r="G123" s="130">
        <v>0</v>
      </c>
      <c r="H123" s="80">
        <v>0</v>
      </c>
      <c r="I123" s="80">
        <v>0</v>
      </c>
      <c r="J123" s="130">
        <v>0</v>
      </c>
      <c r="K123" s="130">
        <v>0</v>
      </c>
      <c r="L123" s="130">
        <f>SUM(L120:L122)</f>
        <v>0</v>
      </c>
      <c r="M123" s="130">
        <f>SUM(M120:M122)</f>
        <v>0</v>
      </c>
    </row>
    <row r="124" spans="1:13" ht="10.5" customHeight="1">
      <c r="A124" s="532"/>
      <c r="B124" s="532"/>
      <c r="C124" s="4" t="s">
        <v>47</v>
      </c>
      <c r="D124" s="41">
        <v>450</v>
      </c>
      <c r="E124" s="41">
        <v>400</v>
      </c>
      <c r="F124" s="44">
        <v>0</v>
      </c>
      <c r="G124" s="44">
        <v>0</v>
      </c>
      <c r="H124" s="75">
        <v>0</v>
      </c>
      <c r="I124" s="75">
        <v>0</v>
      </c>
      <c r="J124" s="41">
        <v>0</v>
      </c>
      <c r="K124" s="41">
        <v>0</v>
      </c>
      <c r="L124" s="41">
        <v>0</v>
      </c>
      <c r="M124" s="41">
        <v>0</v>
      </c>
    </row>
    <row r="125" spans="1:13" ht="10.5" customHeight="1">
      <c r="A125" s="532"/>
      <c r="B125" s="532"/>
      <c r="C125" s="4" t="s">
        <v>48</v>
      </c>
      <c r="D125" s="41">
        <v>0</v>
      </c>
      <c r="E125" s="41">
        <v>0</v>
      </c>
      <c r="F125" s="58">
        <v>0</v>
      </c>
      <c r="G125" s="58">
        <v>0</v>
      </c>
      <c r="H125" s="75">
        <v>0</v>
      </c>
      <c r="I125" s="75">
        <v>0</v>
      </c>
      <c r="J125" s="41">
        <v>0</v>
      </c>
      <c r="K125" s="41">
        <v>0</v>
      </c>
      <c r="L125" s="41">
        <v>0</v>
      </c>
      <c r="M125" s="41">
        <v>0</v>
      </c>
    </row>
    <row r="126" spans="1:13" ht="10.5" customHeight="1">
      <c r="A126" s="532"/>
      <c r="B126" s="532"/>
      <c r="C126" s="4" t="s">
        <v>50</v>
      </c>
      <c r="D126" s="41">
        <v>0</v>
      </c>
      <c r="E126" s="41">
        <v>0</v>
      </c>
      <c r="F126" s="58">
        <v>0</v>
      </c>
      <c r="G126" s="58">
        <v>0</v>
      </c>
      <c r="H126" s="75">
        <v>0</v>
      </c>
      <c r="I126" s="75">
        <v>0</v>
      </c>
      <c r="J126" s="41">
        <v>0</v>
      </c>
      <c r="K126" s="41">
        <v>0</v>
      </c>
      <c r="L126" s="41">
        <v>0</v>
      </c>
      <c r="M126" s="41">
        <v>0</v>
      </c>
    </row>
    <row r="127" spans="1:13" ht="10.5" customHeight="1">
      <c r="A127" s="532"/>
      <c r="B127" s="532"/>
      <c r="C127" s="4" t="s">
        <v>49</v>
      </c>
      <c r="D127" s="41">
        <v>0</v>
      </c>
      <c r="E127" s="41">
        <v>0</v>
      </c>
      <c r="F127" s="58">
        <v>0</v>
      </c>
      <c r="G127" s="58">
        <v>0</v>
      </c>
      <c r="H127" s="75">
        <v>0</v>
      </c>
      <c r="I127" s="75">
        <v>0</v>
      </c>
      <c r="J127" s="41">
        <v>0</v>
      </c>
      <c r="K127" s="41">
        <v>0</v>
      </c>
      <c r="L127" s="41">
        <v>0</v>
      </c>
      <c r="M127" s="41">
        <v>0</v>
      </c>
    </row>
    <row r="128" spans="1:13" ht="11.25" customHeight="1">
      <c r="A128" s="532"/>
      <c r="B128" s="532"/>
      <c r="C128" s="6" t="s">
        <v>51</v>
      </c>
      <c r="D128" s="130">
        <v>450</v>
      </c>
      <c r="E128" s="130">
        <v>400</v>
      </c>
      <c r="F128" s="130">
        <v>0</v>
      </c>
      <c r="G128" s="130">
        <v>0</v>
      </c>
      <c r="H128" s="80">
        <v>0</v>
      </c>
      <c r="I128" s="80">
        <v>0</v>
      </c>
      <c r="J128" s="130">
        <v>0</v>
      </c>
      <c r="K128" s="130">
        <v>0</v>
      </c>
      <c r="L128" s="130">
        <f>SUM(L124:L127)</f>
        <v>0</v>
      </c>
      <c r="M128" s="130">
        <f>SUM(M124:M127)</f>
        <v>0</v>
      </c>
    </row>
    <row r="129" spans="1:13" ht="11.25" customHeight="1">
      <c r="A129" s="532"/>
      <c r="B129" s="533"/>
      <c r="C129" s="48" t="s">
        <v>288</v>
      </c>
      <c r="D129" s="45">
        <f aca="true" t="shared" si="28" ref="D129:K129">D123+D128</f>
        <v>1050</v>
      </c>
      <c r="E129" s="45">
        <f t="shared" si="28"/>
        <v>907</v>
      </c>
      <c r="F129" s="59">
        <f t="shared" si="28"/>
        <v>0</v>
      </c>
      <c r="G129" s="59">
        <f t="shared" si="28"/>
        <v>0</v>
      </c>
      <c r="H129" s="45">
        <f t="shared" si="28"/>
        <v>0</v>
      </c>
      <c r="I129" s="45">
        <f t="shared" si="28"/>
        <v>0</v>
      </c>
      <c r="J129" s="45">
        <f t="shared" si="28"/>
        <v>0</v>
      </c>
      <c r="K129" s="45">
        <f t="shared" si="28"/>
        <v>0</v>
      </c>
      <c r="L129" s="45">
        <f>D129+F129+H129+J129</f>
        <v>1050</v>
      </c>
      <c r="M129" s="45">
        <f>E129+G129+I129+K129</f>
        <v>907</v>
      </c>
    </row>
    <row r="130" spans="1:13" ht="10.5" customHeight="1">
      <c r="A130" s="532"/>
      <c r="B130" s="531" t="s">
        <v>55</v>
      </c>
      <c r="C130" s="4" t="s">
        <v>43</v>
      </c>
      <c r="D130" s="41">
        <v>0</v>
      </c>
      <c r="E130" s="41">
        <v>0</v>
      </c>
      <c r="F130" s="58">
        <v>0</v>
      </c>
      <c r="G130" s="58">
        <v>0</v>
      </c>
      <c r="H130" s="75">
        <v>0</v>
      </c>
      <c r="I130" s="75">
        <v>0</v>
      </c>
      <c r="J130" s="41">
        <v>0</v>
      </c>
      <c r="K130" s="41">
        <v>0</v>
      </c>
      <c r="L130" s="41">
        <v>0</v>
      </c>
      <c r="M130" s="41">
        <v>0</v>
      </c>
    </row>
    <row r="131" spans="1:13" ht="10.5" customHeight="1">
      <c r="A131" s="532"/>
      <c r="B131" s="532"/>
      <c r="C131" s="4" t="s">
        <v>44</v>
      </c>
      <c r="D131" s="41">
        <v>0</v>
      </c>
      <c r="E131" s="41">
        <v>0</v>
      </c>
      <c r="F131" s="58">
        <v>0</v>
      </c>
      <c r="G131" s="58">
        <v>0</v>
      </c>
      <c r="H131" s="75">
        <v>0</v>
      </c>
      <c r="I131" s="75">
        <v>0</v>
      </c>
      <c r="J131" s="41">
        <v>0</v>
      </c>
      <c r="K131" s="41">
        <v>0</v>
      </c>
      <c r="L131" s="41">
        <v>0</v>
      </c>
      <c r="M131" s="41">
        <v>0</v>
      </c>
    </row>
    <row r="132" spans="1:13" ht="10.5" customHeight="1">
      <c r="A132" s="532"/>
      <c r="B132" s="532"/>
      <c r="C132" s="4" t="s">
        <v>45</v>
      </c>
      <c r="D132" s="41">
        <v>0</v>
      </c>
      <c r="E132" s="41">
        <v>0</v>
      </c>
      <c r="F132" s="58">
        <v>0</v>
      </c>
      <c r="G132" s="58">
        <v>0</v>
      </c>
      <c r="H132" s="75">
        <v>0</v>
      </c>
      <c r="I132" s="75">
        <v>0</v>
      </c>
      <c r="J132" s="41">
        <v>0</v>
      </c>
      <c r="K132" s="41">
        <v>0</v>
      </c>
      <c r="L132" s="41">
        <v>0</v>
      </c>
      <c r="M132" s="41">
        <v>0</v>
      </c>
    </row>
    <row r="133" spans="1:13" ht="9.75" customHeight="1">
      <c r="A133" s="532"/>
      <c r="B133" s="532"/>
      <c r="C133" s="6" t="s">
        <v>46</v>
      </c>
      <c r="D133" s="130">
        <v>0</v>
      </c>
      <c r="E133" s="130">
        <v>0</v>
      </c>
      <c r="F133" s="130">
        <f>SUM(F130:F132)</f>
        <v>0</v>
      </c>
      <c r="G133" s="130">
        <f>SUM(G130:G132)</f>
        <v>0</v>
      </c>
      <c r="H133" s="80">
        <v>0</v>
      </c>
      <c r="I133" s="80">
        <v>0</v>
      </c>
      <c r="J133" s="130">
        <v>0</v>
      </c>
      <c r="K133" s="130">
        <v>0</v>
      </c>
      <c r="L133" s="130">
        <f>SUM(L130:L132)</f>
        <v>0</v>
      </c>
      <c r="M133" s="130">
        <f>SUM(M130:M132)</f>
        <v>0</v>
      </c>
    </row>
    <row r="134" spans="1:13" ht="9.75" customHeight="1">
      <c r="A134" s="532"/>
      <c r="B134" s="532"/>
      <c r="C134" s="4" t="s">
        <v>47</v>
      </c>
      <c r="D134" s="41">
        <v>0</v>
      </c>
      <c r="E134" s="41">
        <v>0</v>
      </c>
      <c r="F134" s="58">
        <v>0</v>
      </c>
      <c r="G134" s="279">
        <v>0</v>
      </c>
      <c r="H134" s="75">
        <v>0</v>
      </c>
      <c r="I134" s="75">
        <v>0</v>
      </c>
      <c r="J134" s="41">
        <v>0</v>
      </c>
      <c r="K134" s="41">
        <v>0</v>
      </c>
      <c r="L134" s="41">
        <v>0</v>
      </c>
      <c r="M134" s="41">
        <v>0</v>
      </c>
    </row>
    <row r="135" spans="1:13" ht="9.75" customHeight="1">
      <c r="A135" s="532"/>
      <c r="B135" s="532"/>
      <c r="C135" s="4" t="s">
        <v>48</v>
      </c>
      <c r="D135" s="41">
        <v>0</v>
      </c>
      <c r="E135" s="41">
        <v>0</v>
      </c>
      <c r="F135" s="58">
        <v>0</v>
      </c>
      <c r="G135" s="58">
        <v>0</v>
      </c>
      <c r="H135" s="75">
        <v>0</v>
      </c>
      <c r="I135" s="75">
        <v>0</v>
      </c>
      <c r="J135" s="41">
        <v>0</v>
      </c>
      <c r="K135" s="41">
        <v>0</v>
      </c>
      <c r="L135" s="41">
        <v>0</v>
      </c>
      <c r="M135" s="41">
        <v>0</v>
      </c>
    </row>
    <row r="136" spans="1:13" ht="10.5" customHeight="1">
      <c r="A136" s="532"/>
      <c r="B136" s="532"/>
      <c r="C136" s="4" t="s">
        <v>50</v>
      </c>
      <c r="D136" s="41">
        <v>0</v>
      </c>
      <c r="E136" s="41">
        <v>0</v>
      </c>
      <c r="F136" s="58">
        <v>0</v>
      </c>
      <c r="G136" s="58">
        <v>0</v>
      </c>
      <c r="H136" s="75">
        <v>0</v>
      </c>
      <c r="I136" s="75">
        <v>0</v>
      </c>
      <c r="J136" s="41">
        <v>0</v>
      </c>
      <c r="K136" s="41">
        <v>0</v>
      </c>
      <c r="L136" s="41">
        <v>0</v>
      </c>
      <c r="M136" s="41">
        <v>0</v>
      </c>
    </row>
    <row r="137" spans="1:13" ht="9.75" customHeight="1">
      <c r="A137" s="532"/>
      <c r="B137" s="532"/>
      <c r="C137" s="4" t="s">
        <v>49</v>
      </c>
      <c r="D137" s="41">
        <v>0</v>
      </c>
      <c r="E137" s="41">
        <v>0</v>
      </c>
      <c r="F137" s="58">
        <v>0</v>
      </c>
      <c r="G137" s="58">
        <v>0</v>
      </c>
      <c r="H137" s="75">
        <v>0</v>
      </c>
      <c r="I137" s="75">
        <v>0</v>
      </c>
      <c r="J137" s="41">
        <v>0</v>
      </c>
      <c r="K137" s="41">
        <v>0</v>
      </c>
      <c r="L137" s="41">
        <v>0</v>
      </c>
      <c r="M137" s="41">
        <v>0</v>
      </c>
    </row>
    <row r="138" spans="1:13" ht="10.5" customHeight="1">
      <c r="A138" s="532"/>
      <c r="B138" s="532"/>
      <c r="C138" s="6" t="s">
        <v>51</v>
      </c>
      <c r="D138" s="130">
        <v>0</v>
      </c>
      <c r="E138" s="130">
        <v>0</v>
      </c>
      <c r="F138" s="130">
        <v>0</v>
      </c>
      <c r="G138" s="130">
        <v>0</v>
      </c>
      <c r="H138" s="80">
        <v>0</v>
      </c>
      <c r="I138" s="80">
        <v>0</v>
      </c>
      <c r="J138" s="130">
        <v>0</v>
      </c>
      <c r="K138" s="130">
        <v>0</v>
      </c>
      <c r="L138" s="130">
        <v>0</v>
      </c>
      <c r="M138" s="130">
        <f>SUM(M134:M137)</f>
        <v>0</v>
      </c>
    </row>
    <row r="139" spans="1:13" ht="9.75" customHeight="1">
      <c r="A139" s="533"/>
      <c r="B139" s="533"/>
      <c r="C139" s="48" t="s">
        <v>288</v>
      </c>
      <c r="D139" s="45">
        <f>D133+D138</f>
        <v>0</v>
      </c>
      <c r="E139" s="45">
        <f>E133+E138</f>
        <v>0</v>
      </c>
      <c r="F139" s="59">
        <f>F133+F138</f>
        <v>0</v>
      </c>
      <c r="G139" s="59">
        <f>G133+G138</f>
        <v>0</v>
      </c>
      <c r="H139" s="45">
        <f aca="true" t="shared" si="29" ref="H139:M139">H133+H138</f>
        <v>0</v>
      </c>
      <c r="I139" s="45">
        <f t="shared" si="29"/>
        <v>0</v>
      </c>
      <c r="J139" s="45">
        <f t="shared" si="29"/>
        <v>0</v>
      </c>
      <c r="K139" s="45">
        <f t="shared" si="29"/>
        <v>0</v>
      </c>
      <c r="L139" s="45">
        <f t="shared" si="29"/>
        <v>0</v>
      </c>
      <c r="M139" s="45">
        <f t="shared" si="29"/>
        <v>0</v>
      </c>
    </row>
    <row r="140" spans="1:13" ht="10.5" customHeight="1">
      <c r="A140" s="508" t="s">
        <v>56</v>
      </c>
      <c r="B140" s="509"/>
      <c r="C140" s="510"/>
      <c r="D140" s="422">
        <f aca="true" t="shared" si="30" ref="D140:K140">D129+D139</f>
        <v>1050</v>
      </c>
      <c r="E140" s="422">
        <f t="shared" si="30"/>
        <v>907</v>
      </c>
      <c r="F140" s="422">
        <f t="shared" si="30"/>
        <v>0</v>
      </c>
      <c r="G140" s="422">
        <f t="shared" si="30"/>
        <v>0</v>
      </c>
      <c r="H140" s="422">
        <f t="shared" si="30"/>
        <v>0</v>
      </c>
      <c r="I140" s="422">
        <f t="shared" si="30"/>
        <v>0</v>
      </c>
      <c r="J140" s="422">
        <f t="shared" si="30"/>
        <v>0</v>
      </c>
      <c r="K140" s="422">
        <f t="shared" si="30"/>
        <v>0</v>
      </c>
      <c r="L140" s="422">
        <f aca="true" t="shared" si="31" ref="L140:L150">D140+F140+H140+J140</f>
        <v>1050</v>
      </c>
      <c r="M140" s="422">
        <f aca="true" t="shared" si="32" ref="M140:M149">E140+G140+I140+K140</f>
        <v>907</v>
      </c>
    </row>
    <row r="141" spans="1:13" ht="10.5" customHeight="1">
      <c r="A141" s="541" t="s">
        <v>393</v>
      </c>
      <c r="B141" s="621"/>
      <c r="C141" s="4" t="s">
        <v>43</v>
      </c>
      <c r="D141" s="41">
        <f aca="true" t="shared" si="33" ref="D141:K141">D110+D120+D130</f>
        <v>546</v>
      </c>
      <c r="E141" s="41">
        <f t="shared" si="33"/>
        <v>462</v>
      </c>
      <c r="F141" s="58">
        <f t="shared" si="33"/>
        <v>0</v>
      </c>
      <c r="G141" s="58">
        <f t="shared" si="33"/>
        <v>0</v>
      </c>
      <c r="H141" s="41">
        <f t="shared" si="33"/>
        <v>0</v>
      </c>
      <c r="I141" s="41">
        <f t="shared" si="33"/>
        <v>0</v>
      </c>
      <c r="J141" s="41">
        <f t="shared" si="33"/>
        <v>0</v>
      </c>
      <c r="K141" s="41">
        <f t="shared" si="33"/>
        <v>0</v>
      </c>
      <c r="L141" s="41">
        <f t="shared" si="31"/>
        <v>546</v>
      </c>
      <c r="M141" s="41">
        <f t="shared" si="32"/>
        <v>462</v>
      </c>
    </row>
    <row r="142" spans="1:13" ht="10.5" customHeight="1">
      <c r="A142" s="542"/>
      <c r="B142" s="622"/>
      <c r="C142" s="4" t="s">
        <v>44</v>
      </c>
      <c r="D142" s="41">
        <f aca="true" t="shared" si="34" ref="D142:K142">D111+D121+D131</f>
        <v>36</v>
      </c>
      <c r="E142" s="41">
        <f t="shared" si="34"/>
        <v>30</v>
      </c>
      <c r="F142" s="58">
        <f t="shared" si="34"/>
        <v>0</v>
      </c>
      <c r="G142" s="58">
        <f t="shared" si="34"/>
        <v>0</v>
      </c>
      <c r="H142" s="41">
        <f t="shared" si="34"/>
        <v>0</v>
      </c>
      <c r="I142" s="41">
        <f t="shared" si="34"/>
        <v>0</v>
      </c>
      <c r="J142" s="41">
        <f t="shared" si="34"/>
        <v>0</v>
      </c>
      <c r="K142" s="41">
        <f t="shared" si="34"/>
        <v>0</v>
      </c>
      <c r="L142" s="41">
        <f t="shared" si="31"/>
        <v>36</v>
      </c>
      <c r="M142" s="41">
        <f t="shared" si="32"/>
        <v>30</v>
      </c>
    </row>
    <row r="143" spans="1:13" ht="10.5" customHeight="1">
      <c r="A143" s="542"/>
      <c r="B143" s="622"/>
      <c r="C143" s="4" t="s">
        <v>45</v>
      </c>
      <c r="D143" s="41">
        <f aca="true" t="shared" si="35" ref="D143:K143">D112+D122+D132</f>
        <v>18</v>
      </c>
      <c r="E143" s="41">
        <f t="shared" si="35"/>
        <v>15</v>
      </c>
      <c r="F143" s="58">
        <f t="shared" si="35"/>
        <v>0</v>
      </c>
      <c r="G143" s="58">
        <f t="shared" si="35"/>
        <v>0</v>
      </c>
      <c r="H143" s="41">
        <f t="shared" si="35"/>
        <v>0</v>
      </c>
      <c r="I143" s="41">
        <f t="shared" si="35"/>
        <v>0</v>
      </c>
      <c r="J143" s="41">
        <f t="shared" si="35"/>
        <v>0</v>
      </c>
      <c r="K143" s="41">
        <f t="shared" si="35"/>
        <v>0</v>
      </c>
      <c r="L143" s="41">
        <f t="shared" si="31"/>
        <v>18</v>
      </c>
      <c r="M143" s="41">
        <f t="shared" si="32"/>
        <v>15</v>
      </c>
    </row>
    <row r="144" spans="1:13" ht="10.5" customHeight="1">
      <c r="A144" s="542"/>
      <c r="B144" s="622"/>
      <c r="C144" s="48" t="s">
        <v>46</v>
      </c>
      <c r="D144" s="45">
        <f aca="true" t="shared" si="36" ref="D144:K144">SUM(D141:D143)</f>
        <v>600</v>
      </c>
      <c r="E144" s="45">
        <f t="shared" si="36"/>
        <v>507</v>
      </c>
      <c r="F144" s="59">
        <f t="shared" si="36"/>
        <v>0</v>
      </c>
      <c r="G144" s="59">
        <f t="shared" si="36"/>
        <v>0</v>
      </c>
      <c r="H144" s="45">
        <f t="shared" si="36"/>
        <v>0</v>
      </c>
      <c r="I144" s="45">
        <f t="shared" si="36"/>
        <v>0</v>
      </c>
      <c r="J144" s="45">
        <f t="shared" si="36"/>
        <v>0</v>
      </c>
      <c r="K144" s="45">
        <f t="shared" si="36"/>
        <v>0</v>
      </c>
      <c r="L144" s="45">
        <f t="shared" si="31"/>
        <v>600</v>
      </c>
      <c r="M144" s="45">
        <f t="shared" si="32"/>
        <v>507</v>
      </c>
    </row>
    <row r="145" spans="1:13" ht="10.5" customHeight="1">
      <c r="A145" s="542"/>
      <c r="B145" s="622"/>
      <c r="C145" s="4" t="s">
        <v>47</v>
      </c>
      <c r="D145" s="41">
        <f aca="true" t="shared" si="37" ref="D145:K145">D114+D124+D134</f>
        <v>450</v>
      </c>
      <c r="E145" s="41">
        <f t="shared" si="37"/>
        <v>400</v>
      </c>
      <c r="F145" s="58">
        <f t="shared" si="37"/>
        <v>0</v>
      </c>
      <c r="G145" s="58">
        <f t="shared" si="37"/>
        <v>0</v>
      </c>
      <c r="H145" s="41">
        <f t="shared" si="37"/>
        <v>0</v>
      </c>
      <c r="I145" s="41">
        <f t="shared" si="37"/>
        <v>0</v>
      </c>
      <c r="J145" s="41">
        <f t="shared" si="37"/>
        <v>0</v>
      </c>
      <c r="K145" s="41">
        <f t="shared" si="37"/>
        <v>0</v>
      </c>
      <c r="L145" s="41">
        <f t="shared" si="31"/>
        <v>450</v>
      </c>
      <c r="M145" s="41">
        <f t="shared" si="32"/>
        <v>400</v>
      </c>
    </row>
    <row r="146" spans="1:13" ht="10.5" customHeight="1">
      <c r="A146" s="542"/>
      <c r="B146" s="622"/>
      <c r="C146" s="4" t="s">
        <v>48</v>
      </c>
      <c r="D146" s="41">
        <f aca="true" t="shared" si="38" ref="D146:K146">D115+D125+D135</f>
        <v>0</v>
      </c>
      <c r="E146" s="41">
        <f t="shared" si="38"/>
        <v>0</v>
      </c>
      <c r="F146" s="58">
        <f t="shared" si="38"/>
        <v>0</v>
      </c>
      <c r="G146" s="58">
        <f t="shared" si="38"/>
        <v>0</v>
      </c>
      <c r="H146" s="41">
        <f t="shared" si="38"/>
        <v>0</v>
      </c>
      <c r="I146" s="41">
        <f t="shared" si="38"/>
        <v>0</v>
      </c>
      <c r="J146" s="41">
        <f t="shared" si="38"/>
        <v>0</v>
      </c>
      <c r="K146" s="41">
        <f t="shared" si="38"/>
        <v>0</v>
      </c>
      <c r="L146" s="41">
        <f t="shared" si="31"/>
        <v>0</v>
      </c>
      <c r="M146" s="41">
        <f t="shared" si="32"/>
        <v>0</v>
      </c>
    </row>
    <row r="147" spans="1:13" ht="10.5" customHeight="1">
      <c r="A147" s="542"/>
      <c r="B147" s="622"/>
      <c r="C147" s="4" t="s">
        <v>50</v>
      </c>
      <c r="D147" s="41">
        <f aca="true" t="shared" si="39" ref="D147:K147">D116+D126+D136</f>
        <v>0</v>
      </c>
      <c r="E147" s="41">
        <f t="shared" si="39"/>
        <v>0</v>
      </c>
      <c r="F147" s="58">
        <f t="shared" si="39"/>
        <v>0</v>
      </c>
      <c r="G147" s="58">
        <f t="shared" si="39"/>
        <v>0</v>
      </c>
      <c r="H147" s="41">
        <f t="shared" si="39"/>
        <v>0</v>
      </c>
      <c r="I147" s="41">
        <f t="shared" si="39"/>
        <v>0</v>
      </c>
      <c r="J147" s="41">
        <f t="shared" si="39"/>
        <v>0</v>
      </c>
      <c r="K147" s="41">
        <f t="shared" si="39"/>
        <v>0</v>
      </c>
      <c r="L147" s="41">
        <f t="shared" si="31"/>
        <v>0</v>
      </c>
      <c r="M147" s="41">
        <f t="shared" si="32"/>
        <v>0</v>
      </c>
    </row>
    <row r="148" spans="1:13" ht="9.75" customHeight="1">
      <c r="A148" s="542"/>
      <c r="B148" s="622"/>
      <c r="C148" s="4" t="s">
        <v>49</v>
      </c>
      <c r="D148" s="41">
        <f aca="true" t="shared" si="40" ref="D148:K148">D117+D127+D137</f>
        <v>0</v>
      </c>
      <c r="E148" s="41">
        <f t="shared" si="40"/>
        <v>0</v>
      </c>
      <c r="F148" s="58">
        <f t="shared" si="40"/>
        <v>0</v>
      </c>
      <c r="G148" s="58">
        <f t="shared" si="40"/>
        <v>0</v>
      </c>
      <c r="H148" s="41">
        <f t="shared" si="40"/>
        <v>0</v>
      </c>
      <c r="I148" s="41">
        <f t="shared" si="40"/>
        <v>0</v>
      </c>
      <c r="J148" s="41">
        <f t="shared" si="40"/>
        <v>0</v>
      </c>
      <c r="K148" s="41">
        <f t="shared" si="40"/>
        <v>0</v>
      </c>
      <c r="L148" s="41">
        <f t="shared" si="31"/>
        <v>0</v>
      </c>
      <c r="M148" s="41">
        <f t="shared" si="32"/>
        <v>0</v>
      </c>
    </row>
    <row r="149" spans="1:13" ht="10.5" customHeight="1">
      <c r="A149" s="542"/>
      <c r="B149" s="622"/>
      <c r="C149" s="48" t="s">
        <v>51</v>
      </c>
      <c r="D149" s="45">
        <f aca="true" t="shared" si="41" ref="D149:K149">SUM(D145:D148)</f>
        <v>450</v>
      </c>
      <c r="E149" s="45">
        <f t="shared" si="41"/>
        <v>400</v>
      </c>
      <c r="F149" s="59">
        <f t="shared" si="41"/>
        <v>0</v>
      </c>
      <c r="G149" s="59">
        <f t="shared" si="41"/>
        <v>0</v>
      </c>
      <c r="H149" s="45">
        <f t="shared" si="41"/>
        <v>0</v>
      </c>
      <c r="I149" s="45">
        <f t="shared" si="41"/>
        <v>0</v>
      </c>
      <c r="J149" s="45">
        <f t="shared" si="41"/>
        <v>0</v>
      </c>
      <c r="K149" s="45">
        <f t="shared" si="41"/>
        <v>0</v>
      </c>
      <c r="L149" s="45">
        <f t="shared" si="31"/>
        <v>450</v>
      </c>
      <c r="M149" s="45">
        <f t="shared" si="32"/>
        <v>400</v>
      </c>
    </row>
    <row r="150" spans="1:13" ht="11.25" customHeight="1">
      <c r="A150" s="543"/>
      <c r="B150" s="623"/>
      <c r="C150" s="423" t="s">
        <v>9</v>
      </c>
      <c r="D150" s="422">
        <f aca="true" t="shared" si="42" ref="D150:K150">D144+D149</f>
        <v>1050</v>
      </c>
      <c r="E150" s="422">
        <f t="shared" si="42"/>
        <v>907</v>
      </c>
      <c r="F150" s="422">
        <f t="shared" si="42"/>
        <v>0</v>
      </c>
      <c r="G150" s="422">
        <f t="shared" si="42"/>
        <v>0</v>
      </c>
      <c r="H150" s="422">
        <f t="shared" si="42"/>
        <v>0</v>
      </c>
      <c r="I150" s="422">
        <f t="shared" si="42"/>
        <v>0</v>
      </c>
      <c r="J150" s="422">
        <f t="shared" si="42"/>
        <v>0</v>
      </c>
      <c r="K150" s="422">
        <f t="shared" si="42"/>
        <v>0</v>
      </c>
      <c r="L150" s="422">
        <f t="shared" si="31"/>
        <v>1050</v>
      </c>
      <c r="M150" s="422">
        <f>E150+G150+I150+K150</f>
        <v>907</v>
      </c>
    </row>
  </sheetData>
  <sheetProtection/>
  <mergeCells count="51">
    <mergeCell ref="A39:B48"/>
    <mergeCell ref="A8:B17"/>
    <mergeCell ref="A5:B7"/>
    <mergeCell ref="A38:C38"/>
    <mergeCell ref="A18:A37"/>
    <mergeCell ref="B18:B27"/>
    <mergeCell ref="B28:B37"/>
    <mergeCell ref="F6:G6"/>
    <mergeCell ref="H6:I6"/>
    <mergeCell ref="J6:K6"/>
    <mergeCell ref="A1:C1"/>
    <mergeCell ref="A2:C2"/>
    <mergeCell ref="C5:C7"/>
    <mergeCell ref="D6:E6"/>
    <mergeCell ref="A3:M3"/>
    <mergeCell ref="L6:M6"/>
    <mergeCell ref="D5:M5"/>
    <mergeCell ref="A50:C50"/>
    <mergeCell ref="A51:C51"/>
    <mergeCell ref="A52:M52"/>
    <mergeCell ref="A54:B56"/>
    <mergeCell ref="C54:C56"/>
    <mergeCell ref="D54:M54"/>
    <mergeCell ref="D55:E55"/>
    <mergeCell ref="F55:G55"/>
    <mergeCell ref="H55:I55"/>
    <mergeCell ref="J55:K55"/>
    <mergeCell ref="L55:M55"/>
    <mergeCell ref="A57:B66"/>
    <mergeCell ref="A67:A86"/>
    <mergeCell ref="B67:B76"/>
    <mergeCell ref="B77:B86"/>
    <mergeCell ref="A87:C87"/>
    <mergeCell ref="A88:B97"/>
    <mergeCell ref="A103:C103"/>
    <mergeCell ref="A104:C104"/>
    <mergeCell ref="A105:M105"/>
    <mergeCell ref="A107:B109"/>
    <mergeCell ref="C107:C109"/>
    <mergeCell ref="D107:M107"/>
    <mergeCell ref="D108:E108"/>
    <mergeCell ref="F108:G108"/>
    <mergeCell ref="H108:I108"/>
    <mergeCell ref="A140:C140"/>
    <mergeCell ref="A141:B150"/>
    <mergeCell ref="J108:K108"/>
    <mergeCell ref="L108:M108"/>
    <mergeCell ref="A110:B119"/>
    <mergeCell ref="A120:A139"/>
    <mergeCell ref="B120:B129"/>
    <mergeCell ref="B130:B139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1"/>
  <sheetViews>
    <sheetView zoomScalePageLayoutView="0" workbookViewId="0" topLeftCell="A31">
      <selection activeCell="M58" sqref="M58"/>
    </sheetView>
  </sheetViews>
  <sheetFormatPr defaultColWidth="9.140625" defaultRowHeight="12.75"/>
  <cols>
    <col min="1" max="2" width="6.7109375" style="0" customWidth="1"/>
    <col min="3" max="3" width="20.7109375" style="0" customWidth="1"/>
    <col min="4" max="11" width="11.7109375" style="0" customWidth="1"/>
  </cols>
  <sheetData>
    <row r="1" spans="1:3" s="229" customFormat="1" ht="9.75" customHeight="1">
      <c r="A1" s="661" t="s">
        <v>22</v>
      </c>
      <c r="B1" s="661"/>
      <c r="C1" s="661"/>
    </row>
    <row r="2" spans="1:3" s="229" customFormat="1" ht="9.75" customHeight="1">
      <c r="A2" s="661" t="s">
        <v>60</v>
      </c>
      <c r="B2" s="661"/>
      <c r="C2" s="661"/>
    </row>
    <row r="3" spans="1:11" s="229" customFormat="1" ht="9.75" customHeight="1">
      <c r="A3" s="662" t="s">
        <v>515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="229" customFormat="1" ht="9.75" customHeight="1">
      <c r="K4" s="231" t="s">
        <v>59</v>
      </c>
    </row>
    <row r="5" spans="1:11" s="229" customFormat="1" ht="9.75" customHeight="1">
      <c r="A5" s="664" t="s">
        <v>37</v>
      </c>
      <c r="B5" s="665"/>
      <c r="C5" s="670" t="s">
        <v>38</v>
      </c>
      <c r="D5" s="671" t="s">
        <v>39</v>
      </c>
      <c r="E5" s="671"/>
      <c r="F5" s="671"/>
      <c r="G5" s="671"/>
      <c r="H5" s="671"/>
      <c r="I5" s="671"/>
      <c r="J5" s="671"/>
      <c r="K5" s="671"/>
    </row>
    <row r="6" spans="1:11" s="229" customFormat="1" ht="9.75" customHeight="1">
      <c r="A6" s="666"/>
      <c r="B6" s="667"/>
      <c r="C6" s="670"/>
      <c r="D6" s="672" t="s">
        <v>61</v>
      </c>
      <c r="E6" s="672"/>
      <c r="F6" s="672" t="s">
        <v>62</v>
      </c>
      <c r="G6" s="672"/>
      <c r="H6" s="672" t="s">
        <v>63</v>
      </c>
      <c r="I6" s="672"/>
      <c r="J6" s="672" t="s">
        <v>64</v>
      </c>
      <c r="K6" s="672"/>
    </row>
    <row r="7" spans="1:11" s="229" customFormat="1" ht="9.75" customHeight="1">
      <c r="A7" s="668"/>
      <c r="B7" s="669"/>
      <c r="C7" s="670"/>
      <c r="D7" s="444" t="s">
        <v>40</v>
      </c>
      <c r="E7" s="444" t="s">
        <v>41</v>
      </c>
      <c r="F7" s="444" t="s">
        <v>40</v>
      </c>
      <c r="G7" s="444" t="s">
        <v>41</v>
      </c>
      <c r="H7" s="444" t="s">
        <v>40</v>
      </c>
      <c r="I7" s="444" t="s">
        <v>41</v>
      </c>
      <c r="J7" s="444" t="s">
        <v>40</v>
      </c>
      <c r="K7" s="444" t="s">
        <v>41</v>
      </c>
    </row>
    <row r="8" spans="1:11" s="229" customFormat="1" ht="9.75" customHeight="1">
      <c r="A8" s="655" t="s">
        <v>52</v>
      </c>
      <c r="B8" s="656"/>
      <c r="C8" s="232" t="s">
        <v>43</v>
      </c>
      <c r="D8" s="58">
        <v>10195</v>
      </c>
      <c r="E8" s="58">
        <v>8622</v>
      </c>
      <c r="F8" s="58">
        <v>6497</v>
      </c>
      <c r="G8" s="58">
        <v>5494</v>
      </c>
      <c r="H8" s="58">
        <v>2171</v>
      </c>
      <c r="I8" s="58">
        <v>1836</v>
      </c>
      <c r="J8" s="58">
        <f aca="true" t="shared" si="0" ref="J8:K10">D8+F8+H8</f>
        <v>18863</v>
      </c>
      <c r="K8" s="58">
        <f t="shared" si="0"/>
        <v>15952</v>
      </c>
    </row>
    <row r="9" spans="1:11" s="229" customFormat="1" ht="9.75" customHeight="1">
      <c r="A9" s="657"/>
      <c r="B9" s="658"/>
      <c r="C9" s="232" t="s">
        <v>44</v>
      </c>
      <c r="D9" s="58">
        <v>1028</v>
      </c>
      <c r="E9" s="58">
        <v>869</v>
      </c>
      <c r="F9" s="58">
        <v>42</v>
      </c>
      <c r="G9" s="58">
        <v>36</v>
      </c>
      <c r="H9" s="58">
        <v>12</v>
      </c>
      <c r="I9" s="58">
        <v>10</v>
      </c>
      <c r="J9" s="58">
        <f t="shared" si="0"/>
        <v>1082</v>
      </c>
      <c r="K9" s="58">
        <f t="shared" si="0"/>
        <v>915</v>
      </c>
    </row>
    <row r="10" spans="1:11" s="229" customFormat="1" ht="9.75" customHeight="1">
      <c r="A10" s="657"/>
      <c r="B10" s="658"/>
      <c r="C10" s="232" t="s">
        <v>45</v>
      </c>
      <c r="D10" s="58">
        <v>2400</v>
      </c>
      <c r="E10" s="58">
        <v>2030</v>
      </c>
      <c r="F10" s="58">
        <v>5</v>
      </c>
      <c r="G10" s="58">
        <v>4</v>
      </c>
      <c r="H10" s="58">
        <v>58</v>
      </c>
      <c r="I10" s="58">
        <v>50</v>
      </c>
      <c r="J10" s="58">
        <f t="shared" si="0"/>
        <v>2463</v>
      </c>
      <c r="K10" s="58">
        <f t="shared" si="0"/>
        <v>2084</v>
      </c>
    </row>
    <row r="11" spans="1:11" s="229" customFormat="1" ht="9.75" customHeight="1">
      <c r="A11" s="657"/>
      <c r="B11" s="658"/>
      <c r="C11" s="233" t="s">
        <v>46</v>
      </c>
      <c r="D11" s="130">
        <v>13623</v>
      </c>
      <c r="E11" s="130">
        <v>11521</v>
      </c>
      <c r="F11" s="130">
        <v>6544</v>
      </c>
      <c r="G11" s="130">
        <v>5534</v>
      </c>
      <c r="H11" s="130">
        <v>2241</v>
      </c>
      <c r="I11" s="130">
        <v>1896</v>
      </c>
      <c r="J11" s="130">
        <f>SUM(J8:J10)</f>
        <v>22408</v>
      </c>
      <c r="K11" s="130">
        <f>SUM(K8:K10)</f>
        <v>18951</v>
      </c>
    </row>
    <row r="12" spans="1:11" s="229" customFormat="1" ht="9.75" customHeight="1">
      <c r="A12" s="657"/>
      <c r="B12" s="658"/>
      <c r="C12" s="232" t="s">
        <v>47</v>
      </c>
      <c r="D12" s="58">
        <v>9471</v>
      </c>
      <c r="E12" s="58">
        <v>8423</v>
      </c>
      <c r="F12" s="58">
        <v>13864</v>
      </c>
      <c r="G12" s="58">
        <v>12330</v>
      </c>
      <c r="H12" s="58">
        <v>20651</v>
      </c>
      <c r="I12" s="58">
        <v>18364</v>
      </c>
      <c r="J12" s="58">
        <f aca="true" t="shared" si="1" ref="J12:K16">D12+F12+H12</f>
        <v>43986</v>
      </c>
      <c r="K12" s="58">
        <f t="shared" si="1"/>
        <v>39117</v>
      </c>
    </row>
    <row r="13" spans="1:11" s="229" customFormat="1" ht="9.75" customHeight="1">
      <c r="A13" s="657"/>
      <c r="B13" s="658"/>
      <c r="C13" s="232" t="s">
        <v>48</v>
      </c>
      <c r="D13" s="58">
        <v>3160</v>
      </c>
      <c r="E13" s="58">
        <v>2810</v>
      </c>
      <c r="F13" s="58">
        <v>471</v>
      </c>
      <c r="G13" s="58">
        <v>419</v>
      </c>
      <c r="H13" s="58">
        <v>2251</v>
      </c>
      <c r="I13" s="58">
        <v>2002</v>
      </c>
      <c r="J13" s="58">
        <f t="shared" si="1"/>
        <v>5882</v>
      </c>
      <c r="K13" s="58">
        <f t="shared" si="1"/>
        <v>5231</v>
      </c>
    </row>
    <row r="14" spans="1:11" s="229" customFormat="1" ht="9.75" customHeight="1">
      <c r="A14" s="657"/>
      <c r="B14" s="658"/>
      <c r="C14" s="232" t="s">
        <v>50</v>
      </c>
      <c r="D14" s="58">
        <v>64</v>
      </c>
      <c r="E14" s="58">
        <v>57</v>
      </c>
      <c r="F14" s="58">
        <v>85</v>
      </c>
      <c r="G14" s="58">
        <v>76</v>
      </c>
      <c r="H14" s="58">
        <v>53</v>
      </c>
      <c r="I14" s="58">
        <v>47.1329</v>
      </c>
      <c r="J14" s="58">
        <f t="shared" si="1"/>
        <v>202</v>
      </c>
      <c r="K14" s="58">
        <f t="shared" si="1"/>
        <v>180.1329</v>
      </c>
    </row>
    <row r="15" spans="1:11" s="229" customFormat="1" ht="9.75" customHeight="1">
      <c r="A15" s="657"/>
      <c r="B15" s="658"/>
      <c r="C15" s="232" t="s">
        <v>49</v>
      </c>
      <c r="D15" s="58">
        <v>48</v>
      </c>
      <c r="E15" s="58">
        <v>43</v>
      </c>
      <c r="F15" s="58">
        <v>154</v>
      </c>
      <c r="G15" s="58">
        <v>136</v>
      </c>
      <c r="H15" s="58">
        <v>156</v>
      </c>
      <c r="I15" s="58">
        <v>138.7308</v>
      </c>
      <c r="J15" s="58">
        <f t="shared" si="1"/>
        <v>358</v>
      </c>
      <c r="K15" s="58">
        <f t="shared" si="1"/>
        <v>317.7308</v>
      </c>
    </row>
    <row r="16" spans="1:11" s="229" customFormat="1" ht="9.75" customHeight="1">
      <c r="A16" s="657"/>
      <c r="B16" s="658"/>
      <c r="C16" s="233" t="s">
        <v>51</v>
      </c>
      <c r="D16" s="130">
        <v>12743</v>
      </c>
      <c r="E16" s="130">
        <v>11333</v>
      </c>
      <c r="F16" s="130">
        <v>14574</v>
      </c>
      <c r="G16" s="130">
        <v>12961</v>
      </c>
      <c r="H16" s="130">
        <v>23111</v>
      </c>
      <c r="I16" s="130">
        <v>20551.8637</v>
      </c>
      <c r="J16" s="130">
        <f t="shared" si="1"/>
        <v>50428</v>
      </c>
      <c r="K16" s="130">
        <f t="shared" si="1"/>
        <v>44845.8637</v>
      </c>
    </row>
    <row r="17" spans="1:11" s="229" customFormat="1" ht="9.75" customHeight="1">
      <c r="A17" s="659"/>
      <c r="B17" s="660"/>
      <c r="C17" s="234" t="s">
        <v>288</v>
      </c>
      <c r="D17" s="59">
        <v>26366</v>
      </c>
      <c r="E17" s="59">
        <v>22854</v>
      </c>
      <c r="F17" s="59">
        <v>21118</v>
      </c>
      <c r="G17" s="59">
        <v>18495</v>
      </c>
      <c r="H17" s="59">
        <v>25352</v>
      </c>
      <c r="I17" s="59">
        <v>22447.8637</v>
      </c>
      <c r="J17" s="59">
        <f>J11+J16</f>
        <v>72836</v>
      </c>
      <c r="K17" s="59">
        <f>K11+K16</f>
        <v>63796.8637</v>
      </c>
    </row>
    <row r="18" spans="1:11" s="229" customFormat="1" ht="9.75" customHeight="1">
      <c r="A18" s="673" t="s">
        <v>53</v>
      </c>
      <c r="B18" s="673" t="s">
        <v>54</v>
      </c>
      <c r="C18" s="232" t="s">
        <v>43</v>
      </c>
      <c r="D18" s="58">
        <v>1147</v>
      </c>
      <c r="E18" s="58">
        <v>969</v>
      </c>
      <c r="F18" s="58">
        <v>976</v>
      </c>
      <c r="G18" s="58">
        <v>826</v>
      </c>
      <c r="H18" s="58">
        <v>672</v>
      </c>
      <c r="I18" s="58">
        <v>570</v>
      </c>
      <c r="J18" s="58">
        <f aca="true" t="shared" si="2" ref="J18:K20">D18+F18+H18</f>
        <v>2795</v>
      </c>
      <c r="K18" s="58">
        <f t="shared" si="2"/>
        <v>2365</v>
      </c>
    </row>
    <row r="19" spans="1:11" s="229" customFormat="1" ht="9.75" customHeight="1">
      <c r="A19" s="674"/>
      <c r="B19" s="674"/>
      <c r="C19" s="232" t="s">
        <v>44</v>
      </c>
      <c r="D19" s="58">
        <v>336</v>
      </c>
      <c r="E19" s="58">
        <v>290</v>
      </c>
      <c r="F19" s="58">
        <v>50</v>
      </c>
      <c r="G19" s="58">
        <v>44</v>
      </c>
      <c r="H19" s="58">
        <v>11</v>
      </c>
      <c r="I19" s="58">
        <v>9</v>
      </c>
      <c r="J19" s="58">
        <f t="shared" si="2"/>
        <v>397</v>
      </c>
      <c r="K19" s="58">
        <f t="shared" si="2"/>
        <v>343</v>
      </c>
    </row>
    <row r="20" spans="1:11" s="229" customFormat="1" ht="9.75" customHeight="1">
      <c r="A20" s="674"/>
      <c r="B20" s="674"/>
      <c r="C20" s="232" t="s">
        <v>45</v>
      </c>
      <c r="D20" s="58">
        <v>785</v>
      </c>
      <c r="E20" s="58">
        <v>659</v>
      </c>
      <c r="F20" s="58">
        <v>46</v>
      </c>
      <c r="G20" s="58">
        <v>37</v>
      </c>
      <c r="H20" s="58">
        <v>36</v>
      </c>
      <c r="I20" s="58">
        <v>29</v>
      </c>
      <c r="J20" s="58">
        <f t="shared" si="2"/>
        <v>867</v>
      </c>
      <c r="K20" s="58">
        <f t="shared" si="2"/>
        <v>725</v>
      </c>
    </row>
    <row r="21" spans="1:11" s="229" customFormat="1" ht="9.75" customHeight="1">
      <c r="A21" s="674"/>
      <c r="B21" s="674"/>
      <c r="C21" s="233" t="s">
        <v>46</v>
      </c>
      <c r="D21" s="130">
        <v>2268</v>
      </c>
      <c r="E21" s="130">
        <v>1918</v>
      </c>
      <c r="F21" s="130">
        <v>1072</v>
      </c>
      <c r="G21" s="130">
        <v>907</v>
      </c>
      <c r="H21" s="130">
        <v>719</v>
      </c>
      <c r="I21" s="130">
        <v>608</v>
      </c>
      <c r="J21" s="130">
        <f>SUM(J18:J20)</f>
        <v>4059</v>
      </c>
      <c r="K21" s="130">
        <f>SUM(K18:K20)</f>
        <v>3433</v>
      </c>
    </row>
    <row r="22" spans="1:11" s="229" customFormat="1" ht="9.75" customHeight="1">
      <c r="A22" s="674"/>
      <c r="B22" s="674"/>
      <c r="C22" s="232" t="s">
        <v>47</v>
      </c>
      <c r="D22" s="58">
        <v>3111</v>
      </c>
      <c r="E22" s="58">
        <v>2766</v>
      </c>
      <c r="F22" s="58">
        <v>739</v>
      </c>
      <c r="G22" s="58">
        <v>657</v>
      </c>
      <c r="H22" s="58">
        <v>2880</v>
      </c>
      <c r="I22" s="58">
        <v>2562</v>
      </c>
      <c r="J22" s="58">
        <f aca="true" t="shared" si="3" ref="J22:K25">D22+F22+H22</f>
        <v>6730</v>
      </c>
      <c r="K22" s="58">
        <f t="shared" si="3"/>
        <v>5985</v>
      </c>
    </row>
    <row r="23" spans="1:11" s="229" customFormat="1" ht="9.75" customHeight="1">
      <c r="A23" s="674"/>
      <c r="B23" s="674"/>
      <c r="C23" s="232" t="s">
        <v>48</v>
      </c>
      <c r="D23" s="58">
        <v>38</v>
      </c>
      <c r="E23" s="58">
        <v>34</v>
      </c>
      <c r="F23" s="58">
        <v>18</v>
      </c>
      <c r="G23" s="58">
        <v>16</v>
      </c>
      <c r="H23" s="58">
        <v>158</v>
      </c>
      <c r="I23" s="58">
        <v>141</v>
      </c>
      <c r="J23" s="58">
        <f t="shared" si="3"/>
        <v>214</v>
      </c>
      <c r="K23" s="58">
        <f t="shared" si="3"/>
        <v>191</v>
      </c>
    </row>
    <row r="24" spans="1:11" s="229" customFormat="1" ht="9.75" customHeight="1">
      <c r="A24" s="674"/>
      <c r="B24" s="674"/>
      <c r="C24" s="232" t="s">
        <v>50</v>
      </c>
      <c r="D24" s="58">
        <v>24</v>
      </c>
      <c r="E24" s="58">
        <v>22</v>
      </c>
      <c r="F24" s="58">
        <v>5</v>
      </c>
      <c r="G24" s="58">
        <v>4</v>
      </c>
      <c r="H24" s="58">
        <v>24</v>
      </c>
      <c r="I24" s="58">
        <v>21</v>
      </c>
      <c r="J24" s="58">
        <f t="shared" si="3"/>
        <v>53</v>
      </c>
      <c r="K24" s="58">
        <f t="shared" si="3"/>
        <v>47</v>
      </c>
    </row>
    <row r="25" spans="1:11" s="229" customFormat="1" ht="9.75" customHeight="1">
      <c r="A25" s="674"/>
      <c r="B25" s="674"/>
      <c r="C25" s="232" t="s">
        <v>49</v>
      </c>
      <c r="D25" s="58">
        <v>10</v>
      </c>
      <c r="E25" s="58">
        <v>9</v>
      </c>
      <c r="F25" s="58">
        <v>11</v>
      </c>
      <c r="G25" s="58">
        <v>10</v>
      </c>
      <c r="H25" s="58">
        <v>138</v>
      </c>
      <c r="I25" s="58">
        <v>122</v>
      </c>
      <c r="J25" s="58">
        <f t="shared" si="3"/>
        <v>159</v>
      </c>
      <c r="K25" s="58">
        <f t="shared" si="3"/>
        <v>141</v>
      </c>
    </row>
    <row r="26" spans="1:11" s="229" customFormat="1" ht="9.75" customHeight="1">
      <c r="A26" s="674"/>
      <c r="B26" s="674"/>
      <c r="C26" s="233" t="s">
        <v>51</v>
      </c>
      <c r="D26" s="130">
        <v>3183</v>
      </c>
      <c r="E26" s="130">
        <v>2831</v>
      </c>
      <c r="F26" s="130">
        <v>773</v>
      </c>
      <c r="G26" s="130">
        <v>687</v>
      </c>
      <c r="H26" s="130">
        <v>3200</v>
      </c>
      <c r="I26" s="130">
        <v>2846</v>
      </c>
      <c r="J26" s="130">
        <f>SUM(J22:J25)</f>
        <v>7156</v>
      </c>
      <c r="K26" s="130">
        <f>SUM(K22:K25)</f>
        <v>6364</v>
      </c>
    </row>
    <row r="27" spans="1:11" s="229" customFormat="1" ht="9.75" customHeight="1">
      <c r="A27" s="674"/>
      <c r="B27" s="675"/>
      <c r="C27" s="234" t="s">
        <v>288</v>
      </c>
      <c r="D27" s="59">
        <v>5451</v>
      </c>
      <c r="E27" s="59">
        <v>4749</v>
      </c>
      <c r="F27" s="59">
        <v>1845</v>
      </c>
      <c r="G27" s="59">
        <v>1594</v>
      </c>
      <c r="H27" s="59">
        <v>3919</v>
      </c>
      <c r="I27" s="59">
        <v>3454</v>
      </c>
      <c r="J27" s="59">
        <f>J21+J26</f>
        <v>11215</v>
      </c>
      <c r="K27" s="59">
        <f>K21+K26</f>
        <v>9797</v>
      </c>
    </row>
    <row r="28" spans="1:11" s="229" customFormat="1" ht="9.75" customHeight="1">
      <c r="A28" s="674"/>
      <c r="B28" s="673" t="s">
        <v>55</v>
      </c>
      <c r="C28" s="232" t="s">
        <v>43</v>
      </c>
      <c r="D28" s="58">
        <v>759</v>
      </c>
      <c r="E28" s="58">
        <v>641</v>
      </c>
      <c r="F28" s="58">
        <v>111</v>
      </c>
      <c r="G28" s="58">
        <v>94</v>
      </c>
      <c r="H28" s="58">
        <v>134</v>
      </c>
      <c r="I28" s="58">
        <v>113</v>
      </c>
      <c r="J28" s="58">
        <f>D28+F28+H28</f>
        <v>1004</v>
      </c>
      <c r="K28" s="58">
        <f aca="true" t="shared" si="4" ref="J28:K30">E28+G28+I28</f>
        <v>848</v>
      </c>
    </row>
    <row r="29" spans="1:11" s="229" customFormat="1" ht="9.75" customHeight="1">
      <c r="A29" s="674"/>
      <c r="B29" s="674"/>
      <c r="C29" s="232" t="s">
        <v>44</v>
      </c>
      <c r="D29" s="58">
        <v>143</v>
      </c>
      <c r="E29" s="58">
        <v>121</v>
      </c>
      <c r="F29" s="58">
        <v>14</v>
      </c>
      <c r="G29" s="58">
        <v>12</v>
      </c>
      <c r="H29" s="58">
        <v>7</v>
      </c>
      <c r="I29" s="58">
        <v>6</v>
      </c>
      <c r="J29" s="58">
        <f t="shared" si="4"/>
        <v>164</v>
      </c>
      <c r="K29" s="58">
        <f t="shared" si="4"/>
        <v>139</v>
      </c>
    </row>
    <row r="30" spans="1:11" s="229" customFormat="1" ht="9.75" customHeight="1">
      <c r="A30" s="674"/>
      <c r="B30" s="674"/>
      <c r="C30" s="232" t="s">
        <v>45</v>
      </c>
      <c r="D30" s="58">
        <v>295</v>
      </c>
      <c r="E30" s="58">
        <v>250</v>
      </c>
      <c r="F30" s="58">
        <v>5</v>
      </c>
      <c r="G30" s="58">
        <v>4</v>
      </c>
      <c r="H30" s="58">
        <v>24</v>
      </c>
      <c r="I30" s="58">
        <v>20</v>
      </c>
      <c r="J30" s="58">
        <f t="shared" si="4"/>
        <v>324</v>
      </c>
      <c r="K30" s="58">
        <f t="shared" si="4"/>
        <v>274</v>
      </c>
    </row>
    <row r="31" spans="1:11" s="229" customFormat="1" ht="9.75" customHeight="1">
      <c r="A31" s="674"/>
      <c r="B31" s="674"/>
      <c r="C31" s="233" t="s">
        <v>46</v>
      </c>
      <c r="D31" s="130">
        <v>1197</v>
      </c>
      <c r="E31" s="130">
        <v>1012</v>
      </c>
      <c r="F31" s="130">
        <v>130</v>
      </c>
      <c r="G31" s="130">
        <v>110</v>
      </c>
      <c r="H31" s="130">
        <v>165</v>
      </c>
      <c r="I31" s="130">
        <v>139</v>
      </c>
      <c r="J31" s="130">
        <f>SUM(J28:J30)</f>
        <v>1492</v>
      </c>
      <c r="K31" s="130">
        <f>SUM(K28:K30)</f>
        <v>1261</v>
      </c>
    </row>
    <row r="32" spans="1:11" s="229" customFormat="1" ht="9.75" customHeight="1">
      <c r="A32" s="674"/>
      <c r="B32" s="674"/>
      <c r="C32" s="232" t="s">
        <v>47</v>
      </c>
      <c r="D32" s="58">
        <v>594</v>
      </c>
      <c r="E32" s="58">
        <v>528</v>
      </c>
      <c r="F32" s="58">
        <v>1862</v>
      </c>
      <c r="G32" s="58">
        <v>1655</v>
      </c>
      <c r="H32" s="58">
        <v>3637</v>
      </c>
      <c r="I32" s="58">
        <v>3235</v>
      </c>
      <c r="J32" s="58">
        <f aca="true" t="shared" si="5" ref="J32:K35">D32+F32+H32</f>
        <v>6093</v>
      </c>
      <c r="K32" s="58">
        <f t="shared" si="5"/>
        <v>5418</v>
      </c>
    </row>
    <row r="33" spans="1:11" s="229" customFormat="1" ht="9.75" customHeight="1">
      <c r="A33" s="674"/>
      <c r="B33" s="674"/>
      <c r="C33" s="232" t="s">
        <v>48</v>
      </c>
      <c r="D33" s="58">
        <v>25</v>
      </c>
      <c r="E33" s="58">
        <v>22</v>
      </c>
      <c r="F33" s="58">
        <v>76</v>
      </c>
      <c r="G33" s="58">
        <v>68</v>
      </c>
      <c r="H33" s="58">
        <v>1097</v>
      </c>
      <c r="I33" s="58">
        <v>973</v>
      </c>
      <c r="J33" s="58">
        <f t="shared" si="5"/>
        <v>1198</v>
      </c>
      <c r="K33" s="58">
        <f t="shared" si="5"/>
        <v>1063</v>
      </c>
    </row>
    <row r="34" spans="1:11" s="229" customFormat="1" ht="9.75" customHeight="1">
      <c r="A34" s="674"/>
      <c r="B34" s="674"/>
      <c r="C34" s="232" t="s">
        <v>50</v>
      </c>
      <c r="D34" s="58">
        <v>6</v>
      </c>
      <c r="E34" s="58">
        <v>5</v>
      </c>
      <c r="F34" s="58">
        <v>15</v>
      </c>
      <c r="G34" s="58">
        <v>13</v>
      </c>
      <c r="H34" s="58">
        <v>36</v>
      </c>
      <c r="I34" s="58">
        <v>33</v>
      </c>
      <c r="J34" s="58">
        <f t="shared" si="5"/>
        <v>57</v>
      </c>
      <c r="K34" s="58">
        <f t="shared" si="5"/>
        <v>51</v>
      </c>
    </row>
    <row r="35" spans="1:11" s="229" customFormat="1" ht="9.75" customHeight="1">
      <c r="A35" s="674"/>
      <c r="B35" s="674"/>
      <c r="C35" s="232" t="s">
        <v>49</v>
      </c>
      <c r="D35" s="58">
        <v>2</v>
      </c>
      <c r="E35" s="58">
        <v>2</v>
      </c>
      <c r="F35" s="58">
        <v>22</v>
      </c>
      <c r="G35" s="58">
        <v>20</v>
      </c>
      <c r="H35" s="58">
        <v>360</v>
      </c>
      <c r="I35" s="58">
        <v>321</v>
      </c>
      <c r="J35" s="58">
        <f t="shared" si="5"/>
        <v>384</v>
      </c>
      <c r="K35" s="58">
        <f t="shared" si="5"/>
        <v>343</v>
      </c>
    </row>
    <row r="36" spans="1:11" s="229" customFormat="1" ht="9.75" customHeight="1">
      <c r="A36" s="674"/>
      <c r="B36" s="674"/>
      <c r="C36" s="233" t="s">
        <v>51</v>
      </c>
      <c r="D36" s="130">
        <v>627</v>
      </c>
      <c r="E36" s="130">
        <v>557</v>
      </c>
      <c r="F36" s="130">
        <v>1975</v>
      </c>
      <c r="G36" s="130">
        <v>1756</v>
      </c>
      <c r="H36" s="130">
        <v>5130</v>
      </c>
      <c r="I36" s="130">
        <v>4562</v>
      </c>
      <c r="J36" s="130">
        <f>SUM(J32:J35)</f>
        <v>7732</v>
      </c>
      <c r="K36" s="130">
        <f>SUM(K32:K35)</f>
        <v>6875</v>
      </c>
    </row>
    <row r="37" spans="1:11" s="229" customFormat="1" ht="9.75" customHeight="1">
      <c r="A37" s="675"/>
      <c r="B37" s="675"/>
      <c r="C37" s="234" t="s">
        <v>288</v>
      </c>
      <c r="D37" s="59">
        <v>1824</v>
      </c>
      <c r="E37" s="59">
        <v>1569</v>
      </c>
      <c r="F37" s="59">
        <v>2105</v>
      </c>
      <c r="G37" s="59">
        <v>1866</v>
      </c>
      <c r="H37" s="59">
        <v>5295</v>
      </c>
      <c r="I37" s="284">
        <v>4701</v>
      </c>
      <c r="J37" s="59">
        <f>J31+J36</f>
        <v>9224</v>
      </c>
      <c r="K37" s="59">
        <f>K31+K36</f>
        <v>8136</v>
      </c>
    </row>
    <row r="38" spans="1:11" s="229" customFormat="1" ht="9.75" customHeight="1">
      <c r="A38" s="652" t="s">
        <v>56</v>
      </c>
      <c r="B38" s="653"/>
      <c r="C38" s="654"/>
      <c r="D38" s="422">
        <v>7275</v>
      </c>
      <c r="E38" s="422">
        <v>6318</v>
      </c>
      <c r="F38" s="422">
        <v>3950</v>
      </c>
      <c r="G38" s="422">
        <v>3460</v>
      </c>
      <c r="H38" s="422">
        <v>9214</v>
      </c>
      <c r="I38" s="422">
        <v>8155</v>
      </c>
      <c r="J38" s="422">
        <f>J27+J37</f>
        <v>20439</v>
      </c>
      <c r="K38" s="422">
        <f>K27+K37</f>
        <v>17933</v>
      </c>
    </row>
    <row r="39" spans="1:11" s="229" customFormat="1" ht="9.75" customHeight="1">
      <c r="A39" s="655" t="s">
        <v>9</v>
      </c>
      <c r="B39" s="656"/>
      <c r="C39" s="232" t="s">
        <v>43</v>
      </c>
      <c r="D39" s="58">
        <f>D8+D18+D28</f>
        <v>12101</v>
      </c>
      <c r="E39" s="58">
        <f aca="true" t="shared" si="6" ref="E39:K41">E8+E18+E28</f>
        <v>10232</v>
      </c>
      <c r="F39" s="58">
        <f t="shared" si="6"/>
        <v>7584</v>
      </c>
      <c r="G39" s="58">
        <f t="shared" si="6"/>
        <v>6414</v>
      </c>
      <c r="H39" s="58">
        <f t="shared" si="6"/>
        <v>2977</v>
      </c>
      <c r="I39" s="58">
        <f t="shared" si="6"/>
        <v>2519</v>
      </c>
      <c r="J39" s="58">
        <f t="shared" si="6"/>
        <v>22662</v>
      </c>
      <c r="K39" s="58">
        <f t="shared" si="6"/>
        <v>19165</v>
      </c>
    </row>
    <row r="40" spans="1:11" s="229" customFormat="1" ht="9.75" customHeight="1">
      <c r="A40" s="657"/>
      <c r="B40" s="658"/>
      <c r="C40" s="232" t="s">
        <v>44</v>
      </c>
      <c r="D40" s="58">
        <f>D9+D19+D29</f>
        <v>1507</v>
      </c>
      <c r="E40" s="58">
        <f t="shared" si="6"/>
        <v>1280</v>
      </c>
      <c r="F40" s="58">
        <f t="shared" si="6"/>
        <v>106</v>
      </c>
      <c r="G40" s="58">
        <f t="shared" si="6"/>
        <v>92</v>
      </c>
      <c r="H40" s="58">
        <f t="shared" si="6"/>
        <v>30</v>
      </c>
      <c r="I40" s="58">
        <f t="shared" si="6"/>
        <v>25</v>
      </c>
      <c r="J40" s="58">
        <f>J9+J19+J29</f>
        <v>1643</v>
      </c>
      <c r="K40" s="58">
        <f>K9+K19+K29</f>
        <v>1397</v>
      </c>
    </row>
    <row r="41" spans="1:11" s="229" customFormat="1" ht="9.75" customHeight="1">
      <c r="A41" s="657"/>
      <c r="B41" s="658"/>
      <c r="C41" s="232" t="s">
        <v>45</v>
      </c>
      <c r="D41" s="58">
        <f>D10+D20+D30</f>
        <v>3480</v>
      </c>
      <c r="E41" s="58">
        <f t="shared" si="6"/>
        <v>2939</v>
      </c>
      <c r="F41" s="58">
        <f t="shared" si="6"/>
        <v>56</v>
      </c>
      <c r="G41" s="58">
        <f t="shared" si="6"/>
        <v>45</v>
      </c>
      <c r="H41" s="58">
        <f t="shared" si="6"/>
        <v>118</v>
      </c>
      <c r="I41" s="58">
        <f t="shared" si="6"/>
        <v>99</v>
      </c>
      <c r="J41" s="58">
        <f>J10+J20+J30</f>
        <v>3654</v>
      </c>
      <c r="K41" s="58">
        <f>K10+K20+K30</f>
        <v>3083</v>
      </c>
    </row>
    <row r="42" spans="1:11" s="229" customFormat="1" ht="9.75" customHeight="1">
      <c r="A42" s="657"/>
      <c r="B42" s="658"/>
      <c r="C42" s="234" t="s">
        <v>46</v>
      </c>
      <c r="D42" s="59">
        <f aca="true" t="shared" si="7" ref="D42:I42">SUM(D39:D41)</f>
        <v>17088</v>
      </c>
      <c r="E42" s="59">
        <f t="shared" si="7"/>
        <v>14451</v>
      </c>
      <c r="F42" s="59">
        <f t="shared" si="7"/>
        <v>7746</v>
      </c>
      <c r="G42" s="59">
        <f t="shared" si="7"/>
        <v>6551</v>
      </c>
      <c r="H42" s="59">
        <f t="shared" si="7"/>
        <v>3125</v>
      </c>
      <c r="I42" s="59">
        <f t="shared" si="7"/>
        <v>2643</v>
      </c>
      <c r="J42" s="59">
        <f>SUM(J39:J41)</f>
        <v>27959</v>
      </c>
      <c r="K42" s="59">
        <f>SUM(K39:K41)</f>
        <v>23645</v>
      </c>
    </row>
    <row r="43" spans="1:11" s="229" customFormat="1" ht="9.75" customHeight="1">
      <c r="A43" s="657"/>
      <c r="B43" s="658"/>
      <c r="C43" s="232" t="s">
        <v>47</v>
      </c>
      <c r="D43" s="58">
        <f aca="true" t="shared" si="8" ref="D43:K46">D12+D22+D32</f>
        <v>13176</v>
      </c>
      <c r="E43" s="58">
        <f t="shared" si="8"/>
        <v>11717</v>
      </c>
      <c r="F43" s="58">
        <f t="shared" si="8"/>
        <v>16465</v>
      </c>
      <c r="G43" s="58">
        <f t="shared" si="8"/>
        <v>14642</v>
      </c>
      <c r="H43" s="58">
        <f t="shared" si="8"/>
        <v>27168</v>
      </c>
      <c r="I43" s="58">
        <f t="shared" si="8"/>
        <v>24161</v>
      </c>
      <c r="J43" s="58">
        <f t="shared" si="8"/>
        <v>56809</v>
      </c>
      <c r="K43" s="58">
        <f t="shared" si="8"/>
        <v>50520</v>
      </c>
    </row>
    <row r="44" spans="1:11" s="229" customFormat="1" ht="9.75" customHeight="1">
      <c r="A44" s="657"/>
      <c r="B44" s="658"/>
      <c r="C44" s="232" t="s">
        <v>48</v>
      </c>
      <c r="D44" s="58">
        <f t="shared" si="8"/>
        <v>3223</v>
      </c>
      <c r="E44" s="58">
        <f t="shared" si="8"/>
        <v>2866</v>
      </c>
      <c r="F44" s="58">
        <f t="shared" si="8"/>
        <v>565</v>
      </c>
      <c r="G44" s="58">
        <f t="shared" si="8"/>
        <v>503</v>
      </c>
      <c r="H44" s="58">
        <f t="shared" si="8"/>
        <v>3506</v>
      </c>
      <c r="I44" s="58">
        <f t="shared" si="8"/>
        <v>3116</v>
      </c>
      <c r="J44" s="58">
        <f t="shared" si="8"/>
        <v>7294</v>
      </c>
      <c r="K44" s="58">
        <f t="shared" si="8"/>
        <v>6485</v>
      </c>
    </row>
    <row r="45" spans="1:11" s="229" customFormat="1" ht="9.75" customHeight="1">
      <c r="A45" s="657"/>
      <c r="B45" s="658"/>
      <c r="C45" s="232" t="s">
        <v>50</v>
      </c>
      <c r="D45" s="58">
        <f t="shared" si="8"/>
        <v>94</v>
      </c>
      <c r="E45" s="58">
        <f t="shared" si="8"/>
        <v>84</v>
      </c>
      <c r="F45" s="58">
        <f t="shared" si="8"/>
        <v>105</v>
      </c>
      <c r="G45" s="58">
        <f t="shared" si="8"/>
        <v>93</v>
      </c>
      <c r="H45" s="58">
        <f t="shared" si="8"/>
        <v>113</v>
      </c>
      <c r="I45" s="58">
        <f t="shared" si="8"/>
        <v>101.1329</v>
      </c>
      <c r="J45" s="58">
        <f t="shared" si="8"/>
        <v>312</v>
      </c>
      <c r="K45" s="58">
        <f t="shared" si="8"/>
        <v>278.1329</v>
      </c>
    </row>
    <row r="46" spans="1:11" s="229" customFormat="1" ht="9.75" customHeight="1">
      <c r="A46" s="657"/>
      <c r="B46" s="658"/>
      <c r="C46" s="232" t="s">
        <v>49</v>
      </c>
      <c r="D46" s="58">
        <f t="shared" si="8"/>
        <v>60</v>
      </c>
      <c r="E46" s="58">
        <f t="shared" si="8"/>
        <v>54</v>
      </c>
      <c r="F46" s="58">
        <f t="shared" si="8"/>
        <v>187</v>
      </c>
      <c r="G46" s="58">
        <f t="shared" si="8"/>
        <v>166</v>
      </c>
      <c r="H46" s="58">
        <f t="shared" si="8"/>
        <v>654</v>
      </c>
      <c r="I46" s="58">
        <f t="shared" si="8"/>
        <v>581.7308</v>
      </c>
      <c r="J46" s="58">
        <f t="shared" si="8"/>
        <v>901</v>
      </c>
      <c r="K46" s="58">
        <f t="shared" si="8"/>
        <v>801.7308</v>
      </c>
    </row>
    <row r="47" spans="1:11" s="229" customFormat="1" ht="9.75" customHeight="1">
      <c r="A47" s="657"/>
      <c r="B47" s="658"/>
      <c r="C47" s="234" t="s">
        <v>51</v>
      </c>
      <c r="D47" s="59">
        <f aca="true" t="shared" si="9" ref="D47:K47">SUM(D43:D46)</f>
        <v>16553</v>
      </c>
      <c r="E47" s="59">
        <f t="shared" si="9"/>
        <v>14721</v>
      </c>
      <c r="F47" s="59">
        <f t="shared" si="9"/>
        <v>17322</v>
      </c>
      <c r="G47" s="59">
        <f t="shared" si="9"/>
        <v>15404</v>
      </c>
      <c r="H47" s="59">
        <f t="shared" si="9"/>
        <v>31441</v>
      </c>
      <c r="I47" s="59">
        <f t="shared" si="9"/>
        <v>27959.8637</v>
      </c>
      <c r="J47" s="59">
        <f t="shared" si="9"/>
        <v>65316</v>
      </c>
      <c r="K47" s="59">
        <f t="shared" si="9"/>
        <v>58084.863699999994</v>
      </c>
    </row>
    <row r="48" spans="1:11" s="229" customFormat="1" ht="9.75" customHeight="1">
      <c r="A48" s="659"/>
      <c r="B48" s="660"/>
      <c r="C48" s="445" t="s">
        <v>9</v>
      </c>
      <c r="D48" s="422">
        <f aca="true" t="shared" si="10" ref="D48:J48">D42+D47</f>
        <v>33641</v>
      </c>
      <c r="E48" s="422">
        <f t="shared" si="10"/>
        <v>29172</v>
      </c>
      <c r="F48" s="422">
        <f t="shared" si="10"/>
        <v>25068</v>
      </c>
      <c r="G48" s="422">
        <f t="shared" si="10"/>
        <v>21955</v>
      </c>
      <c r="H48" s="422">
        <f t="shared" si="10"/>
        <v>34566</v>
      </c>
      <c r="I48" s="422">
        <f t="shared" si="10"/>
        <v>30602.8637</v>
      </c>
      <c r="J48" s="422">
        <f t="shared" si="10"/>
        <v>93275</v>
      </c>
      <c r="K48" s="422">
        <v>88284</v>
      </c>
    </row>
    <row r="49" spans="1:11" s="229" customFormat="1" ht="9.75" customHeight="1">
      <c r="A49" s="451"/>
      <c r="B49" s="452"/>
      <c r="C49" s="453"/>
      <c r="D49" s="171"/>
      <c r="E49" s="171"/>
      <c r="F49" s="171"/>
      <c r="G49" s="171"/>
      <c r="H49" s="171"/>
      <c r="I49" s="171"/>
      <c r="J49" s="171"/>
      <c r="K49" s="171"/>
    </row>
    <row r="50" spans="1:11" s="229" customFormat="1" ht="9.75" customHeight="1">
      <c r="A50" s="451"/>
      <c r="B50" s="452"/>
      <c r="C50" s="458"/>
      <c r="D50" s="171"/>
      <c r="E50" s="171"/>
      <c r="F50" s="171"/>
      <c r="G50" s="171"/>
      <c r="H50" s="171"/>
      <c r="I50" s="171"/>
      <c r="J50" s="171"/>
      <c r="K50" s="171"/>
    </row>
    <row r="51" spans="1:11" s="229" customFormat="1" ht="9.75" customHeight="1">
      <c r="A51" s="451"/>
      <c r="B51" s="452"/>
      <c r="C51" s="458"/>
      <c r="D51" s="171"/>
      <c r="E51" s="171"/>
      <c r="F51" s="171"/>
      <c r="G51" s="171"/>
      <c r="H51" s="171"/>
      <c r="I51" s="171"/>
      <c r="J51" s="171"/>
      <c r="K51" s="171"/>
    </row>
    <row r="52" spans="1:11" s="229" customFormat="1" ht="9.75" customHeight="1">
      <c r="A52" s="451"/>
      <c r="B52" s="452"/>
      <c r="C52" s="458"/>
      <c r="D52" s="171"/>
      <c r="E52" s="171"/>
      <c r="F52" s="171"/>
      <c r="G52" s="171"/>
      <c r="H52" s="171"/>
      <c r="I52" s="171"/>
      <c r="J52" s="171"/>
      <c r="K52" s="171"/>
    </row>
    <row r="53" spans="1:3" s="222" customFormat="1" ht="10.5" customHeight="1">
      <c r="A53" s="676" t="s">
        <v>22</v>
      </c>
      <c r="B53" s="676"/>
      <c r="C53" s="676"/>
    </row>
    <row r="54" spans="1:3" s="222" customFormat="1" ht="10.5" customHeight="1">
      <c r="A54" s="641" t="s">
        <v>65</v>
      </c>
      <c r="B54" s="641"/>
      <c r="C54" s="641"/>
    </row>
    <row r="55" spans="1:9" s="222" customFormat="1" ht="10.5" customHeight="1">
      <c r="A55" s="642" t="s">
        <v>518</v>
      </c>
      <c r="B55" s="642"/>
      <c r="C55" s="642"/>
      <c r="D55" s="642"/>
      <c r="E55" s="642"/>
      <c r="F55" s="642"/>
      <c r="G55" s="642"/>
      <c r="H55" s="642"/>
      <c r="I55" s="642"/>
    </row>
    <row r="56" spans="3:9" s="222" customFormat="1" ht="10.5" customHeight="1">
      <c r="C56" s="223"/>
      <c r="D56" s="223"/>
      <c r="E56" s="223"/>
      <c r="F56" s="223"/>
      <c r="G56" s="223"/>
      <c r="H56" s="677" t="s">
        <v>66</v>
      </c>
      <c r="I56" s="677"/>
    </row>
    <row r="57" spans="1:9" s="222" customFormat="1" ht="10.5" customHeight="1">
      <c r="A57" s="678" t="s">
        <v>37</v>
      </c>
      <c r="B57" s="679"/>
      <c r="C57" s="684" t="s">
        <v>38</v>
      </c>
      <c r="D57" s="687" t="s">
        <v>39</v>
      </c>
      <c r="E57" s="688"/>
      <c r="F57" s="688"/>
      <c r="G57" s="688"/>
      <c r="H57" s="688"/>
      <c r="I57" s="689"/>
    </row>
    <row r="58" spans="1:9" s="222" customFormat="1" ht="10.5" customHeight="1">
      <c r="A58" s="680"/>
      <c r="B58" s="681"/>
      <c r="C58" s="685"/>
      <c r="D58" s="638" t="s">
        <v>67</v>
      </c>
      <c r="E58" s="640"/>
      <c r="F58" s="638" t="s">
        <v>68</v>
      </c>
      <c r="G58" s="640"/>
      <c r="H58" s="638" t="s">
        <v>69</v>
      </c>
      <c r="I58" s="640"/>
    </row>
    <row r="59" spans="1:9" s="222" customFormat="1" ht="10.5" customHeight="1">
      <c r="A59" s="682"/>
      <c r="B59" s="683"/>
      <c r="C59" s="686"/>
      <c r="D59" s="407" t="s">
        <v>40</v>
      </c>
      <c r="E59" s="407" t="s">
        <v>41</v>
      </c>
      <c r="F59" s="407" t="s">
        <v>40</v>
      </c>
      <c r="G59" s="407" t="s">
        <v>41</v>
      </c>
      <c r="H59" s="407" t="s">
        <v>40</v>
      </c>
      <c r="I59" s="407" t="s">
        <v>41</v>
      </c>
    </row>
    <row r="60" spans="1:9" s="222" customFormat="1" ht="10.5" customHeight="1">
      <c r="A60" s="629" t="s">
        <v>52</v>
      </c>
      <c r="B60" s="630"/>
      <c r="C60" s="224" t="s">
        <v>43</v>
      </c>
      <c r="D60" s="225">
        <v>1323</v>
      </c>
      <c r="E60" s="225">
        <v>1112</v>
      </c>
      <c r="F60" s="225">
        <v>86</v>
      </c>
      <c r="G60" s="225">
        <v>72</v>
      </c>
      <c r="H60" s="225">
        <f>D60+F60</f>
        <v>1409</v>
      </c>
      <c r="I60" s="225">
        <f>E60+G60</f>
        <v>1184</v>
      </c>
    </row>
    <row r="61" spans="1:9" s="222" customFormat="1" ht="10.5" customHeight="1">
      <c r="A61" s="631"/>
      <c r="B61" s="632"/>
      <c r="C61" s="224" t="s">
        <v>44</v>
      </c>
      <c r="D61" s="225">
        <v>870</v>
      </c>
      <c r="E61" s="225">
        <v>731</v>
      </c>
      <c r="F61" s="235">
        <v>1393</v>
      </c>
      <c r="G61" s="235">
        <v>1170</v>
      </c>
      <c r="H61" s="225">
        <f aca="true" t="shared" si="11" ref="H61:H67">D61+F61</f>
        <v>2263</v>
      </c>
      <c r="I61" s="225">
        <f>E61+G61</f>
        <v>1901</v>
      </c>
    </row>
    <row r="62" spans="1:9" s="222" customFormat="1" ht="10.5" customHeight="1">
      <c r="A62" s="631"/>
      <c r="B62" s="632"/>
      <c r="C62" s="224" t="s">
        <v>45</v>
      </c>
      <c r="D62" s="225">
        <v>3484</v>
      </c>
      <c r="E62" s="225">
        <v>2938</v>
      </c>
      <c r="F62" s="235">
        <v>5570</v>
      </c>
      <c r="G62" s="235">
        <v>4679</v>
      </c>
      <c r="H62" s="225">
        <f t="shared" si="11"/>
        <v>9054</v>
      </c>
      <c r="I62" s="225">
        <f>E62+G62</f>
        <v>7617</v>
      </c>
    </row>
    <row r="63" spans="1:9" s="222" customFormat="1" ht="10.5" customHeight="1">
      <c r="A63" s="631"/>
      <c r="B63" s="632"/>
      <c r="C63" s="5" t="s">
        <v>46</v>
      </c>
      <c r="D63" s="236">
        <v>5677</v>
      </c>
      <c r="E63" s="236">
        <v>4781</v>
      </c>
      <c r="F63" s="236">
        <v>7049</v>
      </c>
      <c r="G63" s="236">
        <v>5921</v>
      </c>
      <c r="H63" s="226">
        <f>SUM(H60:H62)</f>
        <v>12726</v>
      </c>
      <c r="I63" s="226">
        <f>SUM(I60:I62)</f>
        <v>10702</v>
      </c>
    </row>
    <row r="64" spans="1:9" s="222" customFormat="1" ht="10.5" customHeight="1">
      <c r="A64" s="631"/>
      <c r="B64" s="632"/>
      <c r="C64" s="224" t="s">
        <v>47</v>
      </c>
      <c r="D64" s="235">
        <v>18271</v>
      </c>
      <c r="E64" s="225">
        <v>15975</v>
      </c>
      <c r="F64" s="235">
        <v>6977</v>
      </c>
      <c r="G64" s="235">
        <v>5867</v>
      </c>
      <c r="H64" s="225">
        <f t="shared" si="11"/>
        <v>25248</v>
      </c>
      <c r="I64" s="225">
        <f>E64+G64</f>
        <v>21842</v>
      </c>
    </row>
    <row r="65" spans="1:9" s="222" customFormat="1" ht="10.5" customHeight="1">
      <c r="A65" s="631"/>
      <c r="B65" s="632"/>
      <c r="C65" s="224" t="s">
        <v>48</v>
      </c>
      <c r="D65" s="225">
        <v>998</v>
      </c>
      <c r="E65" s="225">
        <v>840</v>
      </c>
      <c r="F65" s="235">
        <v>7975</v>
      </c>
      <c r="G65" s="235">
        <v>6772</v>
      </c>
      <c r="H65" s="225">
        <f t="shared" si="11"/>
        <v>8973</v>
      </c>
      <c r="I65" s="225">
        <f>E65+G65</f>
        <v>7612</v>
      </c>
    </row>
    <row r="66" spans="1:9" s="222" customFormat="1" ht="10.5" customHeight="1">
      <c r="A66" s="631"/>
      <c r="B66" s="632"/>
      <c r="C66" s="224" t="s">
        <v>50</v>
      </c>
      <c r="D66" s="225">
        <v>204</v>
      </c>
      <c r="E66" s="225">
        <v>173</v>
      </c>
      <c r="F66" s="235">
        <v>23</v>
      </c>
      <c r="G66" s="235">
        <v>19</v>
      </c>
      <c r="H66" s="225">
        <f t="shared" si="11"/>
        <v>227</v>
      </c>
      <c r="I66" s="225">
        <f>E66+G66</f>
        <v>192</v>
      </c>
    </row>
    <row r="67" spans="1:9" s="222" customFormat="1" ht="10.5" customHeight="1">
      <c r="A67" s="631"/>
      <c r="B67" s="632"/>
      <c r="C67" s="224" t="s">
        <v>49</v>
      </c>
      <c r="D67" s="225">
        <v>257</v>
      </c>
      <c r="E67" s="225">
        <v>212</v>
      </c>
      <c r="F67" s="235">
        <v>256</v>
      </c>
      <c r="G67" s="235">
        <v>215</v>
      </c>
      <c r="H67" s="225">
        <f t="shared" si="11"/>
        <v>513</v>
      </c>
      <c r="I67" s="225">
        <f>E67+G67</f>
        <v>427</v>
      </c>
    </row>
    <row r="68" spans="1:9" s="222" customFormat="1" ht="10.5" customHeight="1">
      <c r="A68" s="631"/>
      <c r="B68" s="632"/>
      <c r="C68" s="5" t="s">
        <v>51</v>
      </c>
      <c r="D68" s="236">
        <v>19730</v>
      </c>
      <c r="E68" s="236">
        <v>17200</v>
      </c>
      <c r="F68" s="236">
        <v>15231</v>
      </c>
      <c r="G68" s="236">
        <v>12873</v>
      </c>
      <c r="H68" s="226">
        <f>SUM(H64:H67)</f>
        <v>34961</v>
      </c>
      <c r="I68" s="226">
        <f>SUM(I64:I67)</f>
        <v>30073</v>
      </c>
    </row>
    <row r="69" spans="1:9" s="222" customFormat="1" ht="10.5" customHeight="1">
      <c r="A69" s="633"/>
      <c r="B69" s="634"/>
      <c r="C69" s="227" t="s">
        <v>288</v>
      </c>
      <c r="D69" s="228">
        <v>25407</v>
      </c>
      <c r="E69" s="228">
        <v>21981</v>
      </c>
      <c r="F69" s="228">
        <v>22280</v>
      </c>
      <c r="G69" s="228">
        <v>18794</v>
      </c>
      <c r="H69" s="228">
        <f>H63+H68</f>
        <v>47687</v>
      </c>
      <c r="I69" s="228">
        <f>I63+I68</f>
        <v>40775</v>
      </c>
    </row>
    <row r="70" spans="1:9" s="222" customFormat="1" ht="10.5" customHeight="1">
      <c r="A70" s="635" t="s">
        <v>53</v>
      </c>
      <c r="B70" s="635" t="s">
        <v>54</v>
      </c>
      <c r="C70" s="224" t="s">
        <v>43</v>
      </c>
      <c r="D70" s="225">
        <v>280</v>
      </c>
      <c r="E70" s="225">
        <v>230</v>
      </c>
      <c r="F70" s="225">
        <v>9</v>
      </c>
      <c r="G70" s="225">
        <v>8</v>
      </c>
      <c r="H70" s="225">
        <f aca="true" t="shared" si="12" ref="H70:I72">D70+F70</f>
        <v>289</v>
      </c>
      <c r="I70" s="225">
        <f t="shared" si="12"/>
        <v>238</v>
      </c>
    </row>
    <row r="71" spans="1:9" s="222" customFormat="1" ht="10.5" customHeight="1">
      <c r="A71" s="636"/>
      <c r="B71" s="636"/>
      <c r="C71" s="224" t="s">
        <v>44</v>
      </c>
      <c r="D71" s="225">
        <v>30</v>
      </c>
      <c r="E71" s="225">
        <v>25</v>
      </c>
      <c r="F71" s="225">
        <v>24</v>
      </c>
      <c r="G71" s="225">
        <v>20</v>
      </c>
      <c r="H71" s="225">
        <f t="shared" si="12"/>
        <v>54</v>
      </c>
      <c r="I71" s="225">
        <f t="shared" si="12"/>
        <v>45</v>
      </c>
    </row>
    <row r="72" spans="1:9" s="222" customFormat="1" ht="10.5" customHeight="1">
      <c r="A72" s="636"/>
      <c r="B72" s="636"/>
      <c r="C72" s="224" t="s">
        <v>45</v>
      </c>
      <c r="D72" s="225">
        <v>103</v>
      </c>
      <c r="E72" s="225">
        <v>86</v>
      </c>
      <c r="F72" s="225">
        <v>159</v>
      </c>
      <c r="G72" s="225">
        <v>134</v>
      </c>
      <c r="H72" s="225">
        <f t="shared" si="12"/>
        <v>262</v>
      </c>
      <c r="I72" s="225">
        <f t="shared" si="12"/>
        <v>220</v>
      </c>
    </row>
    <row r="73" spans="1:9" s="222" customFormat="1" ht="10.5" customHeight="1">
      <c r="A73" s="636"/>
      <c r="B73" s="636"/>
      <c r="C73" s="5" t="s">
        <v>46</v>
      </c>
      <c r="D73" s="226">
        <v>413</v>
      </c>
      <c r="E73" s="226">
        <v>341</v>
      </c>
      <c r="F73" s="226">
        <v>192</v>
      </c>
      <c r="G73" s="226">
        <v>162</v>
      </c>
      <c r="H73" s="226">
        <f>SUM(H70:H72)</f>
        <v>605</v>
      </c>
      <c r="I73" s="226">
        <f>SUM(I70:I72)</f>
        <v>503</v>
      </c>
    </row>
    <row r="74" spans="1:9" s="222" customFormat="1" ht="10.5" customHeight="1">
      <c r="A74" s="636"/>
      <c r="B74" s="636"/>
      <c r="C74" s="224" t="s">
        <v>47</v>
      </c>
      <c r="D74" s="235">
        <v>2673</v>
      </c>
      <c r="E74" s="225">
        <v>2169</v>
      </c>
      <c r="F74" s="225">
        <v>3652</v>
      </c>
      <c r="G74" s="225">
        <v>3141</v>
      </c>
      <c r="H74" s="225">
        <f aca="true" t="shared" si="13" ref="H74:I77">D74+F74</f>
        <v>6325</v>
      </c>
      <c r="I74" s="225">
        <f t="shared" si="13"/>
        <v>5310</v>
      </c>
    </row>
    <row r="75" spans="1:9" s="222" customFormat="1" ht="10.5" customHeight="1">
      <c r="A75" s="636"/>
      <c r="B75" s="636"/>
      <c r="C75" s="224" t="s">
        <v>48</v>
      </c>
      <c r="D75" s="225">
        <v>1415</v>
      </c>
      <c r="E75" s="225">
        <v>1189</v>
      </c>
      <c r="F75" s="225">
        <v>1647</v>
      </c>
      <c r="G75" s="225">
        <v>1383</v>
      </c>
      <c r="H75" s="225">
        <f t="shared" si="13"/>
        <v>3062</v>
      </c>
      <c r="I75" s="225">
        <f t="shared" si="13"/>
        <v>2572</v>
      </c>
    </row>
    <row r="76" spans="1:9" s="222" customFormat="1" ht="10.5" customHeight="1">
      <c r="A76" s="636"/>
      <c r="B76" s="636"/>
      <c r="C76" s="224" t="s">
        <v>50</v>
      </c>
      <c r="D76" s="225">
        <v>50</v>
      </c>
      <c r="E76" s="225">
        <v>42</v>
      </c>
      <c r="F76" s="225">
        <v>51</v>
      </c>
      <c r="G76" s="225">
        <v>43</v>
      </c>
      <c r="H76" s="225">
        <f t="shared" si="13"/>
        <v>101</v>
      </c>
      <c r="I76" s="225">
        <f t="shared" si="13"/>
        <v>85</v>
      </c>
    </row>
    <row r="77" spans="1:9" s="222" customFormat="1" ht="10.5" customHeight="1">
      <c r="A77" s="636"/>
      <c r="B77" s="636"/>
      <c r="C77" s="224" t="s">
        <v>49</v>
      </c>
      <c r="D77" s="225">
        <v>94</v>
      </c>
      <c r="E77" s="225">
        <v>79</v>
      </c>
      <c r="F77" s="225">
        <v>560</v>
      </c>
      <c r="G77" s="225">
        <v>477</v>
      </c>
      <c r="H77" s="225">
        <f t="shared" si="13"/>
        <v>654</v>
      </c>
      <c r="I77" s="225">
        <f t="shared" si="13"/>
        <v>556</v>
      </c>
    </row>
    <row r="78" spans="1:9" s="222" customFormat="1" ht="10.5" customHeight="1">
      <c r="A78" s="636"/>
      <c r="B78" s="636"/>
      <c r="C78" s="5" t="s">
        <v>51</v>
      </c>
      <c r="D78" s="226">
        <v>4232</v>
      </c>
      <c r="E78" s="226">
        <v>3479</v>
      </c>
      <c r="F78" s="226">
        <v>5910</v>
      </c>
      <c r="G78" s="226">
        <v>5044</v>
      </c>
      <c r="H78" s="226">
        <f>SUM(H74:H77)</f>
        <v>10142</v>
      </c>
      <c r="I78" s="226">
        <f>SUM(I74:I77)</f>
        <v>8523</v>
      </c>
    </row>
    <row r="79" spans="1:9" s="222" customFormat="1" ht="10.5" customHeight="1">
      <c r="A79" s="636"/>
      <c r="B79" s="637"/>
      <c r="C79" s="227" t="s">
        <v>288</v>
      </c>
      <c r="D79" s="228">
        <v>4645</v>
      </c>
      <c r="E79" s="228">
        <v>3820</v>
      </c>
      <c r="F79" s="228">
        <v>6102</v>
      </c>
      <c r="G79" s="228">
        <v>5206</v>
      </c>
      <c r="H79" s="228">
        <f>H73+H78</f>
        <v>10747</v>
      </c>
      <c r="I79" s="228">
        <f>I73+I78</f>
        <v>9026</v>
      </c>
    </row>
    <row r="80" spans="1:9" s="222" customFormat="1" ht="10.5" customHeight="1">
      <c r="A80" s="636"/>
      <c r="B80" s="635" t="s">
        <v>55</v>
      </c>
      <c r="C80" s="224" t="s">
        <v>43</v>
      </c>
      <c r="D80" s="225">
        <v>203</v>
      </c>
      <c r="E80" s="225">
        <v>176</v>
      </c>
      <c r="F80" s="225">
        <v>20</v>
      </c>
      <c r="G80" s="225">
        <v>16</v>
      </c>
      <c r="H80" s="225">
        <f>D80+F80</f>
        <v>223</v>
      </c>
      <c r="I80" s="225">
        <f aca="true" t="shared" si="14" ref="H80:I82">E80+G80</f>
        <v>192</v>
      </c>
    </row>
    <row r="81" spans="1:9" s="222" customFormat="1" ht="10.5" customHeight="1">
      <c r="A81" s="636"/>
      <c r="B81" s="636"/>
      <c r="C81" s="224" t="s">
        <v>44</v>
      </c>
      <c r="D81" s="225">
        <v>9</v>
      </c>
      <c r="E81" s="225">
        <v>8</v>
      </c>
      <c r="F81" s="225">
        <v>35</v>
      </c>
      <c r="G81" s="225">
        <v>29</v>
      </c>
      <c r="H81" s="225">
        <f t="shared" si="14"/>
        <v>44</v>
      </c>
      <c r="I81" s="225">
        <f t="shared" si="14"/>
        <v>37</v>
      </c>
    </row>
    <row r="82" spans="1:9" s="222" customFormat="1" ht="10.5" customHeight="1">
      <c r="A82" s="636"/>
      <c r="B82" s="636"/>
      <c r="C82" s="224" t="s">
        <v>45</v>
      </c>
      <c r="D82" s="225">
        <v>51</v>
      </c>
      <c r="E82" s="225">
        <v>43</v>
      </c>
      <c r="F82" s="225">
        <v>79</v>
      </c>
      <c r="G82" s="225">
        <v>66</v>
      </c>
      <c r="H82" s="225">
        <f t="shared" si="14"/>
        <v>130</v>
      </c>
      <c r="I82" s="225">
        <f t="shared" si="14"/>
        <v>109</v>
      </c>
    </row>
    <row r="83" spans="1:9" s="222" customFormat="1" ht="10.5" customHeight="1">
      <c r="A83" s="636"/>
      <c r="B83" s="636"/>
      <c r="C83" s="5" t="s">
        <v>46</v>
      </c>
      <c r="D83" s="226">
        <v>263</v>
      </c>
      <c r="E83" s="226">
        <v>227</v>
      </c>
      <c r="F83" s="226">
        <v>134</v>
      </c>
      <c r="G83" s="226">
        <v>111</v>
      </c>
      <c r="H83" s="226">
        <f>SUM(H80:H82)</f>
        <v>397</v>
      </c>
      <c r="I83" s="226">
        <f>SUM(I80:I82)</f>
        <v>338</v>
      </c>
    </row>
    <row r="84" spans="1:9" s="222" customFormat="1" ht="10.5" customHeight="1">
      <c r="A84" s="636"/>
      <c r="B84" s="636"/>
      <c r="C84" s="224" t="s">
        <v>47</v>
      </c>
      <c r="D84" s="225">
        <v>3217</v>
      </c>
      <c r="E84" s="225">
        <v>2422</v>
      </c>
      <c r="F84" s="225">
        <v>3516</v>
      </c>
      <c r="G84" s="225">
        <v>3240</v>
      </c>
      <c r="H84" s="225">
        <f aca="true" t="shared" si="15" ref="H84:I87">D84+F84</f>
        <v>6733</v>
      </c>
      <c r="I84" s="225">
        <f t="shared" si="15"/>
        <v>5662</v>
      </c>
    </row>
    <row r="85" spans="1:9" s="222" customFormat="1" ht="10.5" customHeight="1">
      <c r="A85" s="636"/>
      <c r="B85" s="636"/>
      <c r="C85" s="224" t="s">
        <v>48</v>
      </c>
      <c r="D85" s="225">
        <v>1035</v>
      </c>
      <c r="E85" s="225">
        <v>869</v>
      </c>
      <c r="F85" s="225">
        <v>2427</v>
      </c>
      <c r="G85" s="225">
        <v>2039</v>
      </c>
      <c r="H85" s="225">
        <f t="shared" si="15"/>
        <v>3462</v>
      </c>
      <c r="I85" s="225">
        <f t="shared" si="15"/>
        <v>2908</v>
      </c>
    </row>
    <row r="86" spans="1:9" s="222" customFormat="1" ht="10.5" customHeight="1">
      <c r="A86" s="636"/>
      <c r="B86" s="636"/>
      <c r="C86" s="224" t="s">
        <v>50</v>
      </c>
      <c r="D86" s="225">
        <v>40</v>
      </c>
      <c r="E86" s="225">
        <v>33</v>
      </c>
      <c r="F86" s="225">
        <v>116</v>
      </c>
      <c r="G86" s="225">
        <v>98</v>
      </c>
      <c r="H86" s="225">
        <f t="shared" si="15"/>
        <v>156</v>
      </c>
      <c r="I86" s="225">
        <f t="shared" si="15"/>
        <v>131</v>
      </c>
    </row>
    <row r="87" spans="1:9" s="222" customFormat="1" ht="10.5" customHeight="1">
      <c r="A87" s="636"/>
      <c r="B87" s="636"/>
      <c r="C87" s="224" t="s">
        <v>49</v>
      </c>
      <c r="D87" s="225">
        <v>116</v>
      </c>
      <c r="E87" s="225">
        <v>97</v>
      </c>
      <c r="F87" s="225">
        <v>375</v>
      </c>
      <c r="G87" s="225">
        <v>308</v>
      </c>
      <c r="H87" s="225">
        <f t="shared" si="15"/>
        <v>491</v>
      </c>
      <c r="I87" s="225">
        <f t="shared" si="15"/>
        <v>405</v>
      </c>
    </row>
    <row r="88" spans="1:9" s="222" customFormat="1" ht="10.5" customHeight="1">
      <c r="A88" s="636"/>
      <c r="B88" s="636"/>
      <c r="C88" s="5" t="s">
        <v>51</v>
      </c>
      <c r="D88" s="226">
        <v>4408</v>
      </c>
      <c r="E88" s="226">
        <v>3421</v>
      </c>
      <c r="F88" s="226">
        <v>6434</v>
      </c>
      <c r="G88" s="226">
        <v>5685</v>
      </c>
      <c r="H88" s="226">
        <f>SUM(H84:H87)</f>
        <v>10842</v>
      </c>
      <c r="I88" s="226">
        <f>SUM(I84:I87)</f>
        <v>9106</v>
      </c>
    </row>
    <row r="89" spans="1:9" s="222" customFormat="1" ht="10.5" customHeight="1">
      <c r="A89" s="637"/>
      <c r="B89" s="637"/>
      <c r="C89" s="227" t="s">
        <v>288</v>
      </c>
      <c r="D89" s="228">
        <v>4671</v>
      </c>
      <c r="E89" s="228">
        <v>3648</v>
      </c>
      <c r="F89" s="228">
        <v>6568</v>
      </c>
      <c r="G89" s="228">
        <v>5796</v>
      </c>
      <c r="H89" s="228">
        <f>H83+H88</f>
        <v>11239</v>
      </c>
      <c r="I89" s="228">
        <f>I83+I88</f>
        <v>9444</v>
      </c>
    </row>
    <row r="90" spans="1:9" s="222" customFormat="1" ht="10.5" customHeight="1">
      <c r="A90" s="638" t="s">
        <v>56</v>
      </c>
      <c r="B90" s="639"/>
      <c r="C90" s="640"/>
      <c r="D90" s="437">
        <v>9316</v>
      </c>
      <c r="E90" s="437">
        <v>7468</v>
      </c>
      <c r="F90" s="437">
        <v>12670</v>
      </c>
      <c r="G90" s="437">
        <v>11002</v>
      </c>
      <c r="H90" s="437">
        <f>H79+H89</f>
        <v>21986</v>
      </c>
      <c r="I90" s="437">
        <f>I79+I89</f>
        <v>18470</v>
      </c>
    </row>
    <row r="91" spans="1:9" s="222" customFormat="1" ht="10.5" customHeight="1">
      <c r="A91" s="629" t="s">
        <v>393</v>
      </c>
      <c r="B91" s="630"/>
      <c r="C91" s="224" t="s">
        <v>43</v>
      </c>
      <c r="D91" s="225">
        <f>D60+D70+D80</f>
        <v>1806</v>
      </c>
      <c r="E91" s="225">
        <f aca="true" t="shared" si="16" ref="E91:I93">E60+E70+E80</f>
        <v>1518</v>
      </c>
      <c r="F91" s="225">
        <f t="shared" si="16"/>
        <v>115</v>
      </c>
      <c r="G91" s="225">
        <f t="shared" si="16"/>
        <v>96</v>
      </c>
      <c r="H91" s="225">
        <f t="shared" si="16"/>
        <v>1921</v>
      </c>
      <c r="I91" s="225">
        <f t="shared" si="16"/>
        <v>1614</v>
      </c>
    </row>
    <row r="92" spans="1:9" s="222" customFormat="1" ht="10.5" customHeight="1">
      <c r="A92" s="631"/>
      <c r="B92" s="632"/>
      <c r="C92" s="224" t="s">
        <v>44</v>
      </c>
      <c r="D92" s="225">
        <f>D61+D71+D81</f>
        <v>909</v>
      </c>
      <c r="E92" s="225">
        <f t="shared" si="16"/>
        <v>764</v>
      </c>
      <c r="F92" s="225">
        <f t="shared" si="16"/>
        <v>1452</v>
      </c>
      <c r="G92" s="225">
        <f t="shared" si="16"/>
        <v>1219</v>
      </c>
      <c r="H92" s="225">
        <f t="shared" si="16"/>
        <v>2361</v>
      </c>
      <c r="I92" s="225">
        <f t="shared" si="16"/>
        <v>1983</v>
      </c>
    </row>
    <row r="93" spans="1:9" s="222" customFormat="1" ht="10.5" customHeight="1">
      <c r="A93" s="631"/>
      <c r="B93" s="632"/>
      <c r="C93" s="224" t="s">
        <v>45</v>
      </c>
      <c r="D93" s="225">
        <f>D62+D72+D82</f>
        <v>3638</v>
      </c>
      <c r="E93" s="225">
        <f t="shared" si="16"/>
        <v>3067</v>
      </c>
      <c r="F93" s="225">
        <f t="shared" si="16"/>
        <v>5808</v>
      </c>
      <c r="G93" s="225">
        <f t="shared" si="16"/>
        <v>4879</v>
      </c>
      <c r="H93" s="225">
        <f t="shared" si="16"/>
        <v>9446</v>
      </c>
      <c r="I93" s="225">
        <f t="shared" si="16"/>
        <v>7946</v>
      </c>
    </row>
    <row r="94" spans="1:9" s="222" customFormat="1" ht="10.5" customHeight="1">
      <c r="A94" s="631"/>
      <c r="B94" s="632"/>
      <c r="C94" s="227" t="s">
        <v>46</v>
      </c>
      <c r="D94" s="228">
        <f aca="true" t="shared" si="17" ref="D94:I94">SUM(D91:D93)</f>
        <v>6353</v>
      </c>
      <c r="E94" s="228">
        <f t="shared" si="17"/>
        <v>5349</v>
      </c>
      <c r="F94" s="228">
        <f t="shared" si="17"/>
        <v>7375</v>
      </c>
      <c r="G94" s="228">
        <f t="shared" si="17"/>
        <v>6194</v>
      </c>
      <c r="H94" s="228">
        <f t="shared" si="17"/>
        <v>13728</v>
      </c>
      <c r="I94" s="228">
        <f t="shared" si="17"/>
        <v>11543</v>
      </c>
    </row>
    <row r="95" spans="1:9" s="222" customFormat="1" ht="10.5" customHeight="1">
      <c r="A95" s="631"/>
      <c r="B95" s="632"/>
      <c r="C95" s="224" t="s">
        <v>47</v>
      </c>
      <c r="D95" s="225">
        <f aca="true" t="shared" si="18" ref="D95:I98">D64+D74+D84</f>
        <v>24161</v>
      </c>
      <c r="E95" s="225">
        <f t="shared" si="18"/>
        <v>20566</v>
      </c>
      <c r="F95" s="225">
        <f t="shared" si="18"/>
        <v>14145</v>
      </c>
      <c r="G95" s="225">
        <f t="shared" si="18"/>
        <v>12248</v>
      </c>
      <c r="H95" s="225">
        <f t="shared" si="18"/>
        <v>38306</v>
      </c>
      <c r="I95" s="225">
        <f t="shared" si="18"/>
        <v>32814</v>
      </c>
    </row>
    <row r="96" spans="1:9" s="222" customFormat="1" ht="10.5" customHeight="1">
      <c r="A96" s="631"/>
      <c r="B96" s="632"/>
      <c r="C96" s="224" t="s">
        <v>48</v>
      </c>
      <c r="D96" s="225">
        <f t="shared" si="18"/>
        <v>3448</v>
      </c>
      <c r="E96" s="225">
        <f t="shared" si="18"/>
        <v>2898</v>
      </c>
      <c r="F96" s="225">
        <f t="shared" si="18"/>
        <v>12049</v>
      </c>
      <c r="G96" s="225">
        <f t="shared" si="18"/>
        <v>10194</v>
      </c>
      <c r="H96" s="225">
        <f t="shared" si="18"/>
        <v>15497</v>
      </c>
      <c r="I96" s="225">
        <f t="shared" si="18"/>
        <v>13092</v>
      </c>
    </row>
    <row r="97" spans="1:9" s="222" customFormat="1" ht="10.5" customHeight="1">
      <c r="A97" s="631"/>
      <c r="B97" s="632"/>
      <c r="C97" s="224" t="s">
        <v>50</v>
      </c>
      <c r="D97" s="225">
        <f t="shared" si="18"/>
        <v>294</v>
      </c>
      <c r="E97" s="225">
        <f t="shared" si="18"/>
        <v>248</v>
      </c>
      <c r="F97" s="225">
        <f t="shared" si="18"/>
        <v>190</v>
      </c>
      <c r="G97" s="225">
        <f t="shared" si="18"/>
        <v>160</v>
      </c>
      <c r="H97" s="225">
        <f t="shared" si="18"/>
        <v>484</v>
      </c>
      <c r="I97" s="225">
        <f t="shared" si="18"/>
        <v>408</v>
      </c>
    </row>
    <row r="98" spans="1:9" s="222" customFormat="1" ht="10.5" customHeight="1">
      <c r="A98" s="631"/>
      <c r="B98" s="632"/>
      <c r="C98" s="224" t="s">
        <v>49</v>
      </c>
      <c r="D98" s="225">
        <f t="shared" si="18"/>
        <v>467</v>
      </c>
      <c r="E98" s="225">
        <f t="shared" si="18"/>
        <v>388</v>
      </c>
      <c r="F98" s="225">
        <f t="shared" si="18"/>
        <v>1191</v>
      </c>
      <c r="G98" s="225">
        <f t="shared" si="18"/>
        <v>1000</v>
      </c>
      <c r="H98" s="225">
        <f t="shared" si="18"/>
        <v>1658</v>
      </c>
      <c r="I98" s="225">
        <f t="shared" si="18"/>
        <v>1388</v>
      </c>
    </row>
    <row r="99" spans="1:9" s="222" customFormat="1" ht="10.5" customHeight="1">
      <c r="A99" s="631"/>
      <c r="B99" s="632"/>
      <c r="C99" s="227" t="s">
        <v>51</v>
      </c>
      <c r="D99" s="228">
        <f aca="true" t="shared" si="19" ref="D99:I99">SUM(D95:D98)</f>
        <v>28370</v>
      </c>
      <c r="E99" s="228">
        <f t="shared" si="19"/>
        <v>24100</v>
      </c>
      <c r="F99" s="228">
        <f t="shared" si="19"/>
        <v>27575</v>
      </c>
      <c r="G99" s="228">
        <f t="shared" si="19"/>
        <v>23602</v>
      </c>
      <c r="H99" s="228">
        <f t="shared" si="19"/>
        <v>55945</v>
      </c>
      <c r="I99" s="228">
        <f t="shared" si="19"/>
        <v>47702</v>
      </c>
    </row>
    <row r="100" spans="1:9" s="222" customFormat="1" ht="10.5" customHeight="1">
      <c r="A100" s="633"/>
      <c r="B100" s="634"/>
      <c r="C100" s="446" t="s">
        <v>9</v>
      </c>
      <c r="D100" s="437">
        <f aca="true" t="shared" si="20" ref="D100:I100">D94+D99</f>
        <v>34723</v>
      </c>
      <c r="E100" s="437">
        <f t="shared" si="20"/>
        <v>29449</v>
      </c>
      <c r="F100" s="437">
        <f t="shared" si="20"/>
        <v>34950</v>
      </c>
      <c r="G100" s="437">
        <f t="shared" si="20"/>
        <v>29796</v>
      </c>
      <c r="H100" s="437">
        <f t="shared" si="20"/>
        <v>69673</v>
      </c>
      <c r="I100" s="437">
        <f t="shared" si="20"/>
        <v>59245</v>
      </c>
    </row>
    <row r="101" spans="1:9" s="222" customFormat="1" ht="10.5" customHeight="1">
      <c r="A101" s="455"/>
      <c r="B101" s="455"/>
      <c r="C101" s="456"/>
      <c r="D101" s="457"/>
      <c r="E101" s="457"/>
      <c r="F101" s="457"/>
      <c r="G101" s="457"/>
      <c r="H101" s="457"/>
      <c r="I101" s="457"/>
    </row>
    <row r="102" spans="1:9" s="222" customFormat="1" ht="10.5" customHeight="1">
      <c r="A102" s="455"/>
      <c r="B102" s="455"/>
      <c r="C102" s="456"/>
      <c r="D102" s="457"/>
      <c r="E102" s="457"/>
      <c r="F102" s="457"/>
      <c r="G102" s="457"/>
      <c r="H102" s="457"/>
      <c r="I102" s="457"/>
    </row>
    <row r="103" spans="1:9" s="222" customFormat="1" ht="10.5" customHeight="1">
      <c r="A103" s="661" t="s">
        <v>22</v>
      </c>
      <c r="B103" s="661"/>
      <c r="C103" s="661"/>
      <c r="D103" s="229"/>
      <c r="E103" s="229"/>
      <c r="F103" s="229"/>
      <c r="G103" s="229"/>
      <c r="H103" s="229"/>
      <c r="I103" s="229"/>
    </row>
    <row r="104" spans="1:9" s="222" customFormat="1" ht="10.5" customHeight="1">
      <c r="A104" s="661" t="s">
        <v>71</v>
      </c>
      <c r="B104" s="661"/>
      <c r="C104" s="661"/>
      <c r="D104" s="229"/>
      <c r="E104" s="229"/>
      <c r="F104" s="229"/>
      <c r="G104" s="229"/>
      <c r="H104" s="229"/>
      <c r="I104" s="229"/>
    </row>
    <row r="105" spans="1:9" s="222" customFormat="1" ht="10.5" customHeight="1">
      <c r="A105" s="662" t="s">
        <v>515</v>
      </c>
      <c r="B105" s="662"/>
      <c r="C105" s="662"/>
      <c r="D105" s="662"/>
      <c r="E105" s="662"/>
      <c r="F105" s="662"/>
      <c r="G105" s="662"/>
      <c r="H105" s="662"/>
      <c r="I105" s="662"/>
    </row>
    <row r="106" spans="1:9" s="222" customFormat="1" ht="10.5" customHeight="1">
      <c r="A106" s="229"/>
      <c r="B106" s="229"/>
      <c r="C106" s="230"/>
      <c r="D106" s="230"/>
      <c r="E106" s="230"/>
      <c r="F106" s="230"/>
      <c r="G106" s="230"/>
      <c r="H106" s="663" t="s">
        <v>70</v>
      </c>
      <c r="I106" s="663"/>
    </row>
    <row r="107" spans="1:9" s="222" customFormat="1" ht="10.5" customHeight="1">
      <c r="A107" s="664" t="s">
        <v>37</v>
      </c>
      <c r="B107" s="665"/>
      <c r="C107" s="670" t="s">
        <v>38</v>
      </c>
      <c r="D107" s="671" t="s">
        <v>39</v>
      </c>
      <c r="E107" s="671"/>
      <c r="F107" s="671"/>
      <c r="G107" s="671"/>
      <c r="H107" s="671"/>
      <c r="I107" s="671"/>
    </row>
    <row r="108" spans="1:9" s="222" customFormat="1" ht="10.5" customHeight="1">
      <c r="A108" s="666"/>
      <c r="B108" s="667"/>
      <c r="C108" s="670"/>
      <c r="D108" s="672" t="s">
        <v>74</v>
      </c>
      <c r="E108" s="672"/>
      <c r="F108" s="672" t="s">
        <v>72</v>
      </c>
      <c r="G108" s="672"/>
      <c r="H108" s="672" t="s">
        <v>73</v>
      </c>
      <c r="I108" s="672"/>
    </row>
    <row r="109" spans="1:9" s="222" customFormat="1" ht="10.5" customHeight="1">
      <c r="A109" s="668"/>
      <c r="B109" s="669"/>
      <c r="C109" s="670"/>
      <c r="D109" s="444" t="s">
        <v>40</v>
      </c>
      <c r="E109" s="444" t="s">
        <v>41</v>
      </c>
      <c r="F109" s="444" t="s">
        <v>40</v>
      </c>
      <c r="G109" s="444" t="s">
        <v>41</v>
      </c>
      <c r="H109" s="444" t="s">
        <v>40</v>
      </c>
      <c r="I109" s="444" t="s">
        <v>41</v>
      </c>
    </row>
    <row r="110" spans="1:9" s="222" customFormat="1" ht="10.5" customHeight="1">
      <c r="A110" s="655" t="s">
        <v>52</v>
      </c>
      <c r="B110" s="656"/>
      <c r="C110" s="232" t="s">
        <v>43</v>
      </c>
      <c r="D110" s="289">
        <v>93.4708013625862</v>
      </c>
      <c r="E110" s="289">
        <v>76.9330621813273</v>
      </c>
      <c r="F110" s="289">
        <v>13.96396285741642</v>
      </c>
      <c r="G110" s="289">
        <v>11.493326334499272</v>
      </c>
      <c r="H110" s="225">
        <f aca="true" t="shared" si="21" ref="H110:I112">D110+F110</f>
        <v>107.43476422000262</v>
      </c>
      <c r="I110" s="225">
        <f t="shared" si="21"/>
        <v>88.42638851582657</v>
      </c>
    </row>
    <row r="111" spans="1:9" s="222" customFormat="1" ht="10.5" customHeight="1">
      <c r="A111" s="657"/>
      <c r="B111" s="658"/>
      <c r="C111" s="232" t="s">
        <v>44</v>
      </c>
      <c r="D111" s="289">
        <v>28.853298537918004</v>
      </c>
      <c r="E111" s="289">
        <v>23.745432013870538</v>
      </c>
      <c r="F111" s="289">
        <v>4.314510569130679</v>
      </c>
      <c r="G111" s="289">
        <v>3.5507176851125806</v>
      </c>
      <c r="H111" s="225">
        <f t="shared" si="21"/>
        <v>33.16780910704868</v>
      </c>
      <c r="I111" s="225">
        <f t="shared" si="21"/>
        <v>27.29614969898312</v>
      </c>
    </row>
    <row r="112" spans="1:9" s="222" customFormat="1" ht="10.5" customHeight="1">
      <c r="A112" s="657"/>
      <c r="B112" s="658"/>
      <c r="C112" s="232" t="s">
        <v>45</v>
      </c>
      <c r="D112" s="289">
        <v>36.02590009949577</v>
      </c>
      <c r="E112" s="289">
        <v>29.646561391794222</v>
      </c>
      <c r="F112" s="289">
        <v>5.389444043515496</v>
      </c>
      <c r="G112" s="289">
        <v>4.435100393396084</v>
      </c>
      <c r="H112" s="225">
        <f t="shared" si="21"/>
        <v>41.41534414301127</v>
      </c>
      <c r="I112" s="225">
        <f t="shared" si="21"/>
        <v>34.081661785190306</v>
      </c>
    </row>
    <row r="113" spans="1:9" s="222" customFormat="1" ht="10.5" customHeight="1">
      <c r="A113" s="657"/>
      <c r="B113" s="658"/>
      <c r="C113" s="233" t="s">
        <v>46</v>
      </c>
      <c r="D113" s="289">
        <v>158.34999999999997</v>
      </c>
      <c r="E113" s="289">
        <v>130.32505480622032</v>
      </c>
      <c r="F113" s="289">
        <v>23.667917470062605</v>
      </c>
      <c r="G113" s="289">
        <v>19.479145193779658</v>
      </c>
      <c r="H113" s="226">
        <f>SUM(H110:H112)</f>
        <v>182.01791747006257</v>
      </c>
      <c r="I113" s="226">
        <f>SUM(I110:I112)</f>
        <v>149.80419999999998</v>
      </c>
    </row>
    <row r="114" spans="1:9" s="222" customFormat="1" ht="10.5" customHeight="1">
      <c r="A114" s="657"/>
      <c r="B114" s="658"/>
      <c r="C114" s="232" t="s">
        <v>47</v>
      </c>
      <c r="D114" s="289">
        <v>12976.86176057062</v>
      </c>
      <c r="E114" s="289">
        <v>10656.597589956422</v>
      </c>
      <c r="F114" s="289">
        <v>15296.50738343674</v>
      </c>
      <c r="G114" s="289">
        <v>12561.490345252376</v>
      </c>
      <c r="H114" s="225">
        <f aca="true" t="shared" si="22" ref="H114:I117">D114+F114</f>
        <v>28273.36914400736</v>
      </c>
      <c r="I114" s="225">
        <f t="shared" si="22"/>
        <v>23218.087935208798</v>
      </c>
    </row>
    <row r="115" spans="1:9" s="222" customFormat="1" ht="10.5" customHeight="1">
      <c r="A115" s="657"/>
      <c r="B115" s="658"/>
      <c r="C115" s="232" t="s">
        <v>48</v>
      </c>
      <c r="D115" s="289">
        <v>0</v>
      </c>
      <c r="E115" s="289">
        <v>0</v>
      </c>
      <c r="F115" s="289">
        <v>1039.6114695686936</v>
      </c>
      <c r="G115" s="289">
        <v>853.7291872525435</v>
      </c>
      <c r="H115" s="225">
        <f t="shared" si="22"/>
        <v>1039.6114695686936</v>
      </c>
      <c r="I115" s="225">
        <f t="shared" si="22"/>
        <v>853.7291872525435</v>
      </c>
    </row>
    <row r="116" spans="1:9" s="222" customFormat="1" ht="10.5" customHeight="1">
      <c r="A116" s="657"/>
      <c r="B116" s="658"/>
      <c r="C116" s="232" t="s">
        <v>50</v>
      </c>
      <c r="D116" s="289">
        <v>114.57103835622073</v>
      </c>
      <c r="E116" s="289">
        <v>94.08583128867797</v>
      </c>
      <c r="F116" s="289">
        <v>135.05070712614477</v>
      </c>
      <c r="G116" s="289">
        <v>110.9037521906793</v>
      </c>
      <c r="H116" s="225">
        <f t="shared" si="22"/>
        <v>249.6217454823655</v>
      </c>
      <c r="I116" s="225">
        <f t="shared" si="22"/>
        <v>204.98958347935726</v>
      </c>
    </row>
    <row r="117" spans="1:9" s="222" customFormat="1" ht="10.5" customHeight="1">
      <c r="A117" s="657"/>
      <c r="B117" s="658"/>
      <c r="C117" s="232" t="s">
        <v>49</v>
      </c>
      <c r="D117" s="289">
        <v>920.2572010731584</v>
      </c>
      <c r="E117" s="289">
        <v>755.7157816997674</v>
      </c>
      <c r="F117" s="289">
        <v>45.1430540647915</v>
      </c>
      <c r="G117" s="289">
        <v>37.0715038699019</v>
      </c>
      <c r="H117" s="225">
        <f t="shared" si="22"/>
        <v>965.4002551379499</v>
      </c>
      <c r="I117" s="225">
        <f t="shared" si="22"/>
        <v>792.7872855696693</v>
      </c>
    </row>
    <row r="118" spans="1:9" s="222" customFormat="1" ht="10.5" customHeight="1">
      <c r="A118" s="657"/>
      <c r="B118" s="658"/>
      <c r="C118" s="233" t="s">
        <v>51</v>
      </c>
      <c r="D118" s="289">
        <v>14011.689999999999</v>
      </c>
      <c r="E118" s="289">
        <v>11506.39902237026</v>
      </c>
      <c r="F118" s="289">
        <v>16516.31261419637</v>
      </c>
      <c r="G118" s="289">
        <v>13563.194969140106</v>
      </c>
      <c r="H118" s="226">
        <f>SUM(H114:H117)</f>
        <v>30528.002614196368</v>
      </c>
      <c r="I118" s="226">
        <f>SUM(I114:I117)</f>
        <v>25069.593991510366</v>
      </c>
    </row>
    <row r="119" spans="1:9" s="222" customFormat="1" ht="10.5" customHeight="1">
      <c r="A119" s="659"/>
      <c r="B119" s="660"/>
      <c r="C119" s="234" t="s">
        <v>288</v>
      </c>
      <c r="D119" s="228">
        <v>14170.039999999999</v>
      </c>
      <c r="E119" s="228">
        <v>11636.724077176481</v>
      </c>
      <c r="F119" s="228">
        <v>16539.98053166643</v>
      </c>
      <c r="G119" s="228">
        <v>13582.674114333886</v>
      </c>
      <c r="H119" s="228">
        <f>H113+H118</f>
        <v>30710.020531666432</v>
      </c>
      <c r="I119" s="228">
        <f>I113+I118</f>
        <v>25219.398191510365</v>
      </c>
    </row>
    <row r="120" spans="1:9" s="222" customFormat="1" ht="10.5" customHeight="1">
      <c r="A120" s="673" t="s">
        <v>53</v>
      </c>
      <c r="B120" s="673" t="s">
        <v>54</v>
      </c>
      <c r="C120" s="232" t="s">
        <v>43</v>
      </c>
      <c r="D120" s="289">
        <v>125</v>
      </c>
      <c r="E120" s="289">
        <v>102.88439913036959</v>
      </c>
      <c r="F120" s="289">
        <v>54.37962231486088</v>
      </c>
      <c r="G120" s="289">
        <v>44.75851813440721</v>
      </c>
      <c r="H120" s="225">
        <f aca="true" t="shared" si="23" ref="H120:I122">D120+F120</f>
        <v>179.37962231486088</v>
      </c>
      <c r="I120" s="225">
        <f t="shared" si="23"/>
        <v>147.6429172647768</v>
      </c>
    </row>
    <row r="121" spans="1:9" s="222" customFormat="1" ht="10.5" customHeight="1">
      <c r="A121" s="674"/>
      <c r="B121" s="674"/>
      <c r="C121" s="232" t="s">
        <v>44</v>
      </c>
      <c r="D121" s="289">
        <v>33</v>
      </c>
      <c r="E121" s="289">
        <v>27.15819209039548</v>
      </c>
      <c r="F121" s="289">
        <v>22.379012225586933</v>
      </c>
      <c r="G121" s="289">
        <v>18.41737917623633</v>
      </c>
      <c r="H121" s="225">
        <f t="shared" si="23"/>
        <v>55.37901222558693</v>
      </c>
      <c r="I121" s="225">
        <f t="shared" si="23"/>
        <v>45.57557126663181</v>
      </c>
    </row>
    <row r="122" spans="1:9" s="222" customFormat="1" ht="10.5" customHeight="1">
      <c r="A122" s="674"/>
      <c r="B122" s="674"/>
      <c r="C122" s="232" t="s">
        <v>45</v>
      </c>
      <c r="D122" s="289">
        <v>8</v>
      </c>
      <c r="E122" s="289">
        <v>6.5855326131546565</v>
      </c>
      <c r="F122" s="289">
        <v>61.12745596907121</v>
      </c>
      <c r="G122" s="289">
        <v>50.31960685543672</v>
      </c>
      <c r="H122" s="225">
        <f t="shared" si="23"/>
        <v>69.1274559690712</v>
      </c>
      <c r="I122" s="225">
        <f t="shared" si="23"/>
        <v>56.90513946859137</v>
      </c>
    </row>
    <row r="123" spans="1:9" s="222" customFormat="1" ht="10.5" customHeight="1">
      <c r="A123" s="674"/>
      <c r="B123" s="674"/>
      <c r="C123" s="233" t="s">
        <v>46</v>
      </c>
      <c r="D123" s="289">
        <v>166</v>
      </c>
      <c r="E123" s="289">
        <v>136.63186155833412</v>
      </c>
      <c r="F123" s="289">
        <v>137.88609050951902</v>
      </c>
      <c r="G123" s="289">
        <v>113.49176644166587</v>
      </c>
      <c r="H123" s="226">
        <f>SUM(H120:H122)</f>
        <v>303.886090509519</v>
      </c>
      <c r="I123" s="226">
        <f>SUM(I120:I122)</f>
        <v>250.123628</v>
      </c>
    </row>
    <row r="124" spans="1:9" s="222" customFormat="1" ht="10.5" customHeight="1">
      <c r="A124" s="674"/>
      <c r="B124" s="674"/>
      <c r="C124" s="232" t="s">
        <v>47</v>
      </c>
      <c r="D124" s="289">
        <v>133</v>
      </c>
      <c r="E124" s="289">
        <v>109.21928758488917</v>
      </c>
      <c r="F124" s="289">
        <v>4294.11556993706</v>
      </c>
      <c r="G124" s="289">
        <v>3526.3754943512463</v>
      </c>
      <c r="H124" s="225">
        <f aca="true" t="shared" si="24" ref="H124:I128">D124+F124</f>
        <v>4427.11556993706</v>
      </c>
      <c r="I124" s="225">
        <f t="shared" si="24"/>
        <v>3635.5947819361354</v>
      </c>
    </row>
    <row r="125" spans="1:9" s="222" customFormat="1" ht="10.5" customHeight="1">
      <c r="A125" s="674"/>
      <c r="B125" s="674"/>
      <c r="C125" s="232" t="s">
        <v>48</v>
      </c>
      <c r="D125" s="289"/>
      <c r="E125" s="289">
        <v>0</v>
      </c>
      <c r="F125" s="289">
        <v>108.25811708654089</v>
      </c>
      <c r="G125" s="289">
        <v>88.89886783624661</v>
      </c>
      <c r="H125" s="225">
        <f t="shared" si="24"/>
        <v>108.25811708654089</v>
      </c>
      <c r="I125" s="225">
        <f t="shared" si="24"/>
        <v>88.89886783624661</v>
      </c>
    </row>
    <row r="126" spans="1:9" s="222" customFormat="1" ht="10.5" customHeight="1">
      <c r="A126" s="674"/>
      <c r="B126" s="674"/>
      <c r="C126" s="232" t="s">
        <v>50</v>
      </c>
      <c r="D126" s="289"/>
      <c r="E126" s="289">
        <v>0</v>
      </c>
      <c r="F126" s="289">
        <v>25.98895540090108</v>
      </c>
      <c r="G126" s="289">
        <v>21.345576749208654</v>
      </c>
      <c r="H126" s="225">
        <f t="shared" si="24"/>
        <v>25.98895540090108</v>
      </c>
      <c r="I126" s="225">
        <f t="shared" si="24"/>
        <v>21.345576749208654</v>
      </c>
    </row>
    <row r="127" spans="1:9" s="222" customFormat="1" ht="10.5" customHeight="1">
      <c r="A127" s="674"/>
      <c r="B127" s="674"/>
      <c r="C127" s="232" t="s">
        <v>49</v>
      </c>
      <c r="D127" s="289"/>
      <c r="E127" s="289">
        <v>0</v>
      </c>
      <c r="F127" s="289">
        <v>100.52427998361516</v>
      </c>
      <c r="G127" s="289">
        <v>82.5529842184803</v>
      </c>
      <c r="H127" s="225">
        <f t="shared" si="24"/>
        <v>100.52427998361516</v>
      </c>
      <c r="I127" s="225">
        <f t="shared" si="24"/>
        <v>82.5529842184803</v>
      </c>
    </row>
    <row r="128" spans="1:9" s="222" customFormat="1" ht="10.5" customHeight="1">
      <c r="A128" s="674"/>
      <c r="B128" s="674"/>
      <c r="C128" s="233" t="s">
        <v>51</v>
      </c>
      <c r="D128" s="289">
        <v>133</v>
      </c>
      <c r="E128" s="289">
        <v>109.21944429656398</v>
      </c>
      <c r="F128" s="289">
        <v>4528.886922408117</v>
      </c>
      <c r="G128" s="289">
        <v>3719.172766443507</v>
      </c>
      <c r="H128" s="226">
        <f t="shared" si="24"/>
        <v>4661.886922408117</v>
      </c>
      <c r="I128" s="226">
        <f t="shared" si="24"/>
        <v>3828.392210740071</v>
      </c>
    </row>
    <row r="129" spans="1:9" s="222" customFormat="1" ht="10.5" customHeight="1">
      <c r="A129" s="674"/>
      <c r="B129" s="675"/>
      <c r="C129" s="234" t="s">
        <v>288</v>
      </c>
      <c r="D129" s="228">
        <v>299</v>
      </c>
      <c r="E129" s="228">
        <v>245.8513058548981</v>
      </c>
      <c r="F129" s="228">
        <v>4666.773012917636</v>
      </c>
      <c r="G129" s="228">
        <v>3832.664532885173</v>
      </c>
      <c r="H129" s="228">
        <f>H123+H128</f>
        <v>4965.773012917636</v>
      </c>
      <c r="I129" s="228">
        <f>I123+I128</f>
        <v>4078.5158387400706</v>
      </c>
    </row>
    <row r="130" spans="1:9" s="222" customFormat="1" ht="10.5" customHeight="1">
      <c r="A130" s="674"/>
      <c r="B130" s="673" t="s">
        <v>55</v>
      </c>
      <c r="C130" s="232" t="s">
        <v>43</v>
      </c>
      <c r="D130" s="289"/>
      <c r="E130" s="289"/>
      <c r="F130" s="289"/>
      <c r="G130" s="289"/>
      <c r="H130" s="225">
        <f aca="true" t="shared" si="25" ref="H130:I132">D130+F130</f>
        <v>0</v>
      </c>
      <c r="I130" s="225">
        <f t="shared" si="25"/>
        <v>0</v>
      </c>
    </row>
    <row r="131" spans="1:9" s="222" customFormat="1" ht="10.5" customHeight="1">
      <c r="A131" s="674"/>
      <c r="B131" s="674"/>
      <c r="C131" s="232" t="s">
        <v>44</v>
      </c>
      <c r="D131" s="289"/>
      <c r="E131" s="289"/>
      <c r="F131" s="289"/>
      <c r="G131" s="289"/>
      <c r="H131" s="225">
        <f t="shared" si="25"/>
        <v>0</v>
      </c>
      <c r="I131" s="225">
        <f t="shared" si="25"/>
        <v>0</v>
      </c>
    </row>
    <row r="132" spans="1:9" s="222" customFormat="1" ht="10.5" customHeight="1">
      <c r="A132" s="674"/>
      <c r="B132" s="674"/>
      <c r="C132" s="232" t="s">
        <v>45</v>
      </c>
      <c r="D132" s="289"/>
      <c r="E132" s="289"/>
      <c r="F132" s="289"/>
      <c r="G132" s="289"/>
      <c r="H132" s="225">
        <f t="shared" si="25"/>
        <v>0</v>
      </c>
      <c r="I132" s="225">
        <f t="shared" si="25"/>
        <v>0</v>
      </c>
    </row>
    <row r="133" spans="1:9" s="222" customFormat="1" ht="10.5" customHeight="1">
      <c r="A133" s="674"/>
      <c r="B133" s="674"/>
      <c r="C133" s="233" t="s">
        <v>46</v>
      </c>
      <c r="D133" s="289">
        <v>0</v>
      </c>
      <c r="E133" s="289">
        <v>0</v>
      </c>
      <c r="F133" s="289"/>
      <c r="G133" s="289"/>
      <c r="H133" s="226">
        <f>SUM(H130:H132)</f>
        <v>0</v>
      </c>
      <c r="I133" s="226">
        <f>SUM(I130:I132)</f>
        <v>0</v>
      </c>
    </row>
    <row r="134" spans="1:9" s="222" customFormat="1" ht="10.5" customHeight="1">
      <c r="A134" s="674"/>
      <c r="B134" s="674"/>
      <c r="C134" s="232" t="s">
        <v>47</v>
      </c>
      <c r="D134" s="289">
        <v>1328</v>
      </c>
      <c r="E134" s="289">
        <v>1090.5504805468634</v>
      </c>
      <c r="F134" s="289">
        <v>4980.902133325439</v>
      </c>
      <c r="G134" s="289">
        <v>4090.387607317377</v>
      </c>
      <c r="H134" s="225">
        <f aca="true" t="shared" si="26" ref="H134:I137">D134+F134</f>
        <v>6308.902133325439</v>
      </c>
      <c r="I134" s="225">
        <f t="shared" si="26"/>
        <v>5180.9380878642405</v>
      </c>
    </row>
    <row r="135" spans="1:9" s="222" customFormat="1" ht="10.5" customHeight="1">
      <c r="A135" s="674"/>
      <c r="B135" s="674"/>
      <c r="C135" s="232" t="s">
        <v>48</v>
      </c>
      <c r="D135" s="289">
        <v>82</v>
      </c>
      <c r="E135" s="289">
        <v>67.33635646687696</v>
      </c>
      <c r="F135" s="289">
        <v>149.97835695040538</v>
      </c>
      <c r="G135" s="289">
        <v>123.16675797135812</v>
      </c>
      <c r="H135" s="225">
        <f t="shared" si="26"/>
        <v>231.97835695040538</v>
      </c>
      <c r="I135" s="225">
        <f t="shared" si="26"/>
        <v>190.5031144382351</v>
      </c>
    </row>
    <row r="136" spans="1:9" s="222" customFormat="1" ht="10.5" customHeight="1">
      <c r="A136" s="674"/>
      <c r="B136" s="674"/>
      <c r="C136" s="232" t="s">
        <v>50</v>
      </c>
      <c r="D136" s="289">
        <v>18</v>
      </c>
      <c r="E136" s="289">
        <v>14.783987103707684</v>
      </c>
      <c r="F136" s="289">
        <v>37.700504887883646</v>
      </c>
      <c r="G136" s="289">
        <v>30.957864836352915</v>
      </c>
      <c r="H136" s="225">
        <f t="shared" si="26"/>
        <v>55.700504887883646</v>
      </c>
      <c r="I136" s="225">
        <f t="shared" si="26"/>
        <v>45.7418519400606</v>
      </c>
    </row>
    <row r="137" spans="1:9" s="222" customFormat="1" ht="10.5" customHeight="1">
      <c r="A137" s="674"/>
      <c r="B137" s="674"/>
      <c r="C137" s="232" t="s">
        <v>49</v>
      </c>
      <c r="D137" s="289">
        <v>182</v>
      </c>
      <c r="E137" s="289">
        <v>149.46282758963645</v>
      </c>
      <c r="F137" s="289">
        <v>33.41900483627367</v>
      </c>
      <c r="G137" s="289">
        <v>27.44156931179029</v>
      </c>
      <c r="H137" s="225">
        <f t="shared" si="26"/>
        <v>215.41900483627367</v>
      </c>
      <c r="I137" s="225">
        <f t="shared" si="26"/>
        <v>176.90439690142674</v>
      </c>
    </row>
    <row r="138" spans="1:9" s="222" customFormat="1" ht="10.5" customHeight="1">
      <c r="A138" s="674"/>
      <c r="B138" s="674"/>
      <c r="C138" s="233" t="s">
        <v>51</v>
      </c>
      <c r="D138" s="289">
        <v>1610</v>
      </c>
      <c r="E138" s="289">
        <v>1322.1301151689322</v>
      </c>
      <c r="F138" s="289">
        <v>5202.000000000001</v>
      </c>
      <c r="G138" s="289">
        <v>4271.95733597503</v>
      </c>
      <c r="H138" s="226">
        <f>SUM(H134:H137)</f>
        <v>6812.000000000001</v>
      </c>
      <c r="I138" s="226">
        <f>SUM(I134:I137)</f>
        <v>5594.087451143962</v>
      </c>
    </row>
    <row r="139" spans="1:9" s="222" customFormat="1" ht="10.5" customHeight="1">
      <c r="A139" s="675"/>
      <c r="B139" s="675"/>
      <c r="C139" s="234" t="s">
        <v>288</v>
      </c>
      <c r="D139" s="228">
        <v>1610</v>
      </c>
      <c r="E139" s="228">
        <v>1322.1301151689322</v>
      </c>
      <c r="F139" s="228">
        <v>5202.000000000001</v>
      </c>
      <c r="G139" s="228">
        <v>4271.95733597503</v>
      </c>
      <c r="H139" s="228">
        <f>H133+H138</f>
        <v>6812.000000000001</v>
      </c>
      <c r="I139" s="228">
        <f>I133+I138</f>
        <v>5594.087451143962</v>
      </c>
    </row>
    <row r="140" spans="1:9" s="222" customFormat="1" ht="10.5" customHeight="1">
      <c r="A140" s="652" t="s">
        <v>56</v>
      </c>
      <c r="B140" s="653"/>
      <c r="C140" s="654"/>
      <c r="D140" s="437">
        <f aca="true" t="shared" si="27" ref="D140:I140">D129+D139</f>
        <v>1909</v>
      </c>
      <c r="E140" s="437">
        <f t="shared" si="27"/>
        <v>1567.9814210238303</v>
      </c>
      <c r="F140" s="437">
        <f t="shared" si="27"/>
        <v>9868.773012917638</v>
      </c>
      <c r="G140" s="437">
        <f t="shared" si="27"/>
        <v>8104.621868860203</v>
      </c>
      <c r="H140" s="437">
        <f t="shared" si="27"/>
        <v>11777.773012917638</v>
      </c>
      <c r="I140" s="437">
        <f t="shared" si="27"/>
        <v>9672.603289884033</v>
      </c>
    </row>
    <row r="141" spans="1:9" s="222" customFormat="1" ht="10.5" customHeight="1">
      <c r="A141" s="655" t="s">
        <v>393</v>
      </c>
      <c r="B141" s="656"/>
      <c r="C141" s="232" t="s">
        <v>43</v>
      </c>
      <c r="D141" s="225">
        <f aca="true" t="shared" si="28" ref="D141:I143">D110+D120+D130</f>
        <v>218.4708013625862</v>
      </c>
      <c r="E141" s="225">
        <f t="shared" si="28"/>
        <v>179.8174613116969</v>
      </c>
      <c r="F141" s="225">
        <f t="shared" si="28"/>
        <v>68.3435851722773</v>
      </c>
      <c r="G141" s="225">
        <f t="shared" si="28"/>
        <v>56.251844468906484</v>
      </c>
      <c r="H141" s="225">
        <f t="shared" si="28"/>
        <v>286.8143865348635</v>
      </c>
      <c r="I141" s="225">
        <f t="shared" si="28"/>
        <v>236.06930578060337</v>
      </c>
    </row>
    <row r="142" spans="1:9" s="222" customFormat="1" ht="10.5" customHeight="1">
      <c r="A142" s="657"/>
      <c r="B142" s="658"/>
      <c r="C142" s="232" t="s">
        <v>44</v>
      </c>
      <c r="D142" s="225">
        <f t="shared" si="28"/>
        <v>61.85329853791801</v>
      </c>
      <c r="E142" s="225">
        <f t="shared" si="28"/>
        <v>50.903624104266015</v>
      </c>
      <c r="F142" s="225">
        <f t="shared" si="28"/>
        <v>26.693522794717612</v>
      </c>
      <c r="G142" s="225">
        <f t="shared" si="28"/>
        <v>21.96809686134891</v>
      </c>
      <c r="H142" s="225">
        <f t="shared" si="28"/>
        <v>88.54682133263562</v>
      </c>
      <c r="I142" s="225">
        <f t="shared" si="28"/>
        <v>72.87172096561493</v>
      </c>
    </row>
    <row r="143" spans="1:9" s="222" customFormat="1" ht="10.5" customHeight="1">
      <c r="A143" s="657"/>
      <c r="B143" s="658"/>
      <c r="C143" s="232" t="s">
        <v>45</v>
      </c>
      <c r="D143" s="225">
        <f t="shared" si="28"/>
        <v>44.02590009949577</v>
      </c>
      <c r="E143" s="225">
        <f t="shared" si="28"/>
        <v>36.23209400494888</v>
      </c>
      <c r="F143" s="225">
        <f t="shared" si="28"/>
        <v>66.5169000125867</v>
      </c>
      <c r="G143" s="225">
        <f t="shared" si="28"/>
        <v>54.7547072488328</v>
      </c>
      <c r="H143" s="225">
        <f t="shared" si="28"/>
        <v>110.54280011208247</v>
      </c>
      <c r="I143" s="225">
        <f t="shared" si="28"/>
        <v>90.98680125378168</v>
      </c>
    </row>
    <row r="144" spans="1:9" s="222" customFormat="1" ht="10.5" customHeight="1">
      <c r="A144" s="657"/>
      <c r="B144" s="658"/>
      <c r="C144" s="234" t="s">
        <v>46</v>
      </c>
      <c r="D144" s="228">
        <f aca="true" t="shared" si="29" ref="D144:I144">SUM(D141:D143)</f>
        <v>324.35</v>
      </c>
      <c r="E144" s="228">
        <f t="shared" si="29"/>
        <v>266.9531794209118</v>
      </c>
      <c r="F144" s="228">
        <f t="shared" si="29"/>
        <v>161.55400797958163</v>
      </c>
      <c r="G144" s="228">
        <f t="shared" si="29"/>
        <v>132.97464857908818</v>
      </c>
      <c r="H144" s="228">
        <f t="shared" si="29"/>
        <v>485.9040079795816</v>
      </c>
      <c r="I144" s="228">
        <f t="shared" si="29"/>
        <v>399.927828</v>
      </c>
    </row>
    <row r="145" spans="1:9" s="222" customFormat="1" ht="10.5" customHeight="1">
      <c r="A145" s="657"/>
      <c r="B145" s="658"/>
      <c r="C145" s="232" t="s">
        <v>47</v>
      </c>
      <c r="D145" s="225">
        <f aca="true" t="shared" si="30" ref="D145:I148">D114+D124+D134</f>
        <v>14437.86176057062</v>
      </c>
      <c r="E145" s="225">
        <f t="shared" si="30"/>
        <v>11856.367358088173</v>
      </c>
      <c r="F145" s="225">
        <f t="shared" si="30"/>
        <v>24571.52508669924</v>
      </c>
      <c r="G145" s="225">
        <f t="shared" si="30"/>
        <v>20178.253446921</v>
      </c>
      <c r="H145" s="225">
        <f t="shared" si="30"/>
        <v>39009.38684726986</v>
      </c>
      <c r="I145" s="225">
        <f t="shared" si="30"/>
        <v>32034.620805009174</v>
      </c>
    </row>
    <row r="146" spans="1:9" s="222" customFormat="1" ht="10.5" customHeight="1">
      <c r="A146" s="657"/>
      <c r="B146" s="658"/>
      <c r="C146" s="232" t="s">
        <v>48</v>
      </c>
      <c r="D146" s="225">
        <f t="shared" si="30"/>
        <v>82</v>
      </c>
      <c r="E146" s="225">
        <f t="shared" si="30"/>
        <v>67.33635646687696</v>
      </c>
      <c r="F146" s="225">
        <f t="shared" si="30"/>
        <v>1297.8479436056398</v>
      </c>
      <c r="G146" s="225">
        <f t="shared" si="30"/>
        <v>1065.7948130601483</v>
      </c>
      <c r="H146" s="225">
        <f t="shared" si="30"/>
        <v>1379.8479436056398</v>
      </c>
      <c r="I146" s="225">
        <f t="shared" si="30"/>
        <v>1133.1311695270251</v>
      </c>
    </row>
    <row r="147" spans="1:9" s="222" customFormat="1" ht="10.5" customHeight="1">
      <c r="A147" s="657"/>
      <c r="B147" s="658"/>
      <c r="C147" s="232" t="s">
        <v>50</v>
      </c>
      <c r="D147" s="225">
        <f t="shared" si="30"/>
        <v>132.57103835622073</v>
      </c>
      <c r="E147" s="225">
        <f t="shared" si="30"/>
        <v>108.86981839238565</v>
      </c>
      <c r="F147" s="225">
        <f t="shared" si="30"/>
        <v>198.74016741492952</v>
      </c>
      <c r="G147" s="225">
        <f t="shared" si="30"/>
        <v>163.20719377624087</v>
      </c>
      <c r="H147" s="225">
        <f t="shared" si="30"/>
        <v>331.31120577115024</v>
      </c>
      <c r="I147" s="225">
        <f t="shared" si="30"/>
        <v>272.07701216862654</v>
      </c>
    </row>
    <row r="148" spans="1:9" s="222" customFormat="1" ht="10.5" customHeight="1">
      <c r="A148" s="657"/>
      <c r="B148" s="658"/>
      <c r="C148" s="232" t="s">
        <v>49</v>
      </c>
      <c r="D148" s="225">
        <f t="shared" si="30"/>
        <v>1102.2572010731583</v>
      </c>
      <c r="E148" s="225">
        <f t="shared" si="30"/>
        <v>905.1786092894038</v>
      </c>
      <c r="F148" s="225">
        <f t="shared" si="30"/>
        <v>179.08633888468032</v>
      </c>
      <c r="G148" s="225">
        <f t="shared" si="30"/>
        <v>147.0660574001725</v>
      </c>
      <c r="H148" s="225">
        <f t="shared" si="30"/>
        <v>1281.3435399578386</v>
      </c>
      <c r="I148" s="225">
        <f t="shared" si="30"/>
        <v>1052.2446666895764</v>
      </c>
    </row>
    <row r="149" spans="1:9" s="222" customFormat="1" ht="10.5" customHeight="1">
      <c r="A149" s="657"/>
      <c r="B149" s="658"/>
      <c r="C149" s="234" t="s">
        <v>51</v>
      </c>
      <c r="D149" s="228">
        <f aca="true" t="shared" si="31" ref="D149:I149">SUM(D145:D148)</f>
        <v>15754.689999999999</v>
      </c>
      <c r="E149" s="228">
        <f t="shared" si="31"/>
        <v>12937.752142236839</v>
      </c>
      <c r="F149" s="228">
        <f t="shared" si="31"/>
        <v>26247.19953660449</v>
      </c>
      <c r="G149" s="228">
        <f t="shared" si="31"/>
        <v>21554.321511157563</v>
      </c>
      <c r="H149" s="228">
        <f t="shared" si="31"/>
        <v>42001.88953660448</v>
      </c>
      <c r="I149" s="228">
        <f t="shared" si="31"/>
        <v>34492.07365339441</v>
      </c>
    </row>
    <row r="150" spans="1:9" s="222" customFormat="1" ht="10.5" customHeight="1">
      <c r="A150" s="659"/>
      <c r="B150" s="660"/>
      <c r="C150" s="445" t="s">
        <v>9</v>
      </c>
      <c r="D150" s="437">
        <f aca="true" t="shared" si="32" ref="D150:I150">D144+D149</f>
        <v>16079.039999999999</v>
      </c>
      <c r="E150" s="437">
        <f t="shared" si="32"/>
        <v>13204.705321657751</v>
      </c>
      <c r="F150" s="437">
        <f t="shared" si="32"/>
        <v>26408.753544584073</v>
      </c>
      <c r="G150" s="437">
        <f t="shared" si="32"/>
        <v>21687.296159736652</v>
      </c>
      <c r="H150" s="437">
        <f t="shared" si="32"/>
        <v>42487.79354458406</v>
      </c>
      <c r="I150" s="437">
        <f t="shared" si="32"/>
        <v>34892.00148139441</v>
      </c>
    </row>
    <row r="151" spans="1:9" s="222" customFormat="1" ht="10.5" customHeight="1">
      <c r="A151" s="452"/>
      <c r="B151" s="452"/>
      <c r="C151" s="458"/>
      <c r="D151" s="457"/>
      <c r="E151" s="457"/>
      <c r="F151" s="457"/>
      <c r="G151" s="457"/>
      <c r="H151" s="457"/>
      <c r="I151" s="457"/>
    </row>
    <row r="152" spans="1:9" s="222" customFormat="1" ht="10.5" customHeight="1">
      <c r="A152" s="452"/>
      <c r="B152" s="452"/>
      <c r="C152" s="458"/>
      <c r="D152" s="457"/>
      <c r="E152" s="457"/>
      <c r="F152" s="457"/>
      <c r="G152" s="457"/>
      <c r="H152" s="457"/>
      <c r="I152" s="457"/>
    </row>
    <row r="153" spans="1:3" s="229" customFormat="1" ht="10.5" customHeight="1">
      <c r="A153" s="661" t="s">
        <v>22</v>
      </c>
      <c r="B153" s="661"/>
      <c r="C153" s="661"/>
    </row>
    <row r="154" spans="1:3" s="229" customFormat="1" ht="10.5" customHeight="1">
      <c r="A154" s="661" t="s">
        <v>75</v>
      </c>
      <c r="B154" s="661"/>
      <c r="C154" s="661"/>
    </row>
    <row r="155" spans="1:9" s="229" customFormat="1" ht="10.5" customHeight="1">
      <c r="A155" s="662" t="s">
        <v>515</v>
      </c>
      <c r="B155" s="662"/>
      <c r="C155" s="662"/>
      <c r="D155" s="662"/>
      <c r="E155" s="662"/>
      <c r="F155" s="662"/>
      <c r="G155" s="662"/>
      <c r="H155" s="662"/>
      <c r="I155" s="662"/>
    </row>
    <row r="156" spans="3:9" s="229" customFormat="1" ht="10.5" customHeight="1">
      <c r="C156" s="230"/>
      <c r="D156" s="230"/>
      <c r="E156" s="230"/>
      <c r="F156" s="230"/>
      <c r="G156" s="230"/>
      <c r="H156" s="663" t="s">
        <v>76</v>
      </c>
      <c r="I156" s="663"/>
    </row>
    <row r="157" spans="1:9" s="229" customFormat="1" ht="10.5" customHeight="1">
      <c r="A157" s="664" t="s">
        <v>37</v>
      </c>
      <c r="B157" s="665"/>
      <c r="C157" s="670" t="s">
        <v>38</v>
      </c>
      <c r="D157" s="671" t="s">
        <v>39</v>
      </c>
      <c r="E157" s="671"/>
      <c r="F157" s="671"/>
      <c r="G157" s="671"/>
      <c r="H157" s="671"/>
      <c r="I157" s="671"/>
    </row>
    <row r="158" spans="1:9" s="229" customFormat="1" ht="10.5" customHeight="1">
      <c r="A158" s="666"/>
      <c r="B158" s="667"/>
      <c r="C158" s="670"/>
      <c r="D158" s="672" t="s">
        <v>77</v>
      </c>
      <c r="E158" s="672"/>
      <c r="F158" s="672" t="s">
        <v>78</v>
      </c>
      <c r="G158" s="672"/>
      <c r="H158" s="672" t="s">
        <v>79</v>
      </c>
      <c r="I158" s="672"/>
    </row>
    <row r="159" spans="1:9" s="229" customFormat="1" ht="10.5" customHeight="1">
      <c r="A159" s="668"/>
      <c r="B159" s="669"/>
      <c r="C159" s="670"/>
      <c r="D159" s="444" t="s">
        <v>40</v>
      </c>
      <c r="E159" s="444" t="s">
        <v>41</v>
      </c>
      <c r="F159" s="444" t="s">
        <v>40</v>
      </c>
      <c r="G159" s="444" t="s">
        <v>41</v>
      </c>
      <c r="H159" s="444" t="s">
        <v>40</v>
      </c>
      <c r="I159" s="444" t="s">
        <v>41</v>
      </c>
    </row>
    <row r="160" spans="1:9" s="229" customFormat="1" ht="10.5" customHeight="1">
      <c r="A160" s="655" t="s">
        <v>52</v>
      </c>
      <c r="B160" s="656"/>
      <c r="C160" s="232" t="s">
        <v>43</v>
      </c>
      <c r="D160" s="58">
        <v>0</v>
      </c>
      <c r="E160" s="58">
        <v>0</v>
      </c>
      <c r="F160" s="58">
        <v>740</v>
      </c>
      <c r="G160" s="58">
        <v>625</v>
      </c>
      <c r="H160" s="58">
        <f aca="true" t="shared" si="33" ref="H160:I162">D160+F160</f>
        <v>740</v>
      </c>
      <c r="I160" s="58">
        <f t="shared" si="33"/>
        <v>625</v>
      </c>
    </row>
    <row r="161" spans="1:9" s="229" customFormat="1" ht="10.5" customHeight="1">
      <c r="A161" s="657"/>
      <c r="B161" s="658"/>
      <c r="C161" s="232" t="s">
        <v>44</v>
      </c>
      <c r="D161" s="58">
        <v>0</v>
      </c>
      <c r="E161" s="58">
        <v>0</v>
      </c>
      <c r="F161" s="58">
        <v>0</v>
      </c>
      <c r="G161" s="58">
        <v>0</v>
      </c>
      <c r="H161" s="58">
        <f t="shared" si="33"/>
        <v>0</v>
      </c>
      <c r="I161" s="58">
        <f t="shared" si="33"/>
        <v>0</v>
      </c>
    </row>
    <row r="162" spans="1:9" s="229" customFormat="1" ht="10.5" customHeight="1">
      <c r="A162" s="657"/>
      <c r="B162" s="658"/>
      <c r="C162" s="232" t="s">
        <v>45</v>
      </c>
      <c r="D162" s="58">
        <v>0</v>
      </c>
      <c r="E162" s="58">
        <v>0</v>
      </c>
      <c r="F162" s="58">
        <v>0</v>
      </c>
      <c r="G162" s="58">
        <v>0</v>
      </c>
      <c r="H162" s="58">
        <f t="shared" si="33"/>
        <v>0</v>
      </c>
      <c r="I162" s="58">
        <f t="shared" si="33"/>
        <v>0</v>
      </c>
    </row>
    <row r="163" spans="1:9" s="229" customFormat="1" ht="10.5" customHeight="1">
      <c r="A163" s="657"/>
      <c r="B163" s="658"/>
      <c r="C163" s="233" t="s">
        <v>46</v>
      </c>
      <c r="D163" s="130">
        <v>0</v>
      </c>
      <c r="E163" s="130">
        <v>0</v>
      </c>
      <c r="F163" s="130">
        <v>740</v>
      </c>
      <c r="G163" s="130">
        <v>625</v>
      </c>
      <c r="H163" s="130">
        <f>SUM(H160:H162)</f>
        <v>740</v>
      </c>
      <c r="I163" s="130">
        <f>SUM(I160:I162)</f>
        <v>625</v>
      </c>
    </row>
    <row r="164" spans="1:9" s="229" customFormat="1" ht="10.5" customHeight="1">
      <c r="A164" s="657"/>
      <c r="B164" s="658"/>
      <c r="C164" s="232" t="s">
        <v>47</v>
      </c>
      <c r="D164" s="58">
        <v>7527</v>
      </c>
      <c r="E164" s="58">
        <v>6255</v>
      </c>
      <c r="F164" s="58">
        <v>3917</v>
      </c>
      <c r="G164" s="58">
        <v>3261</v>
      </c>
      <c r="H164" s="58">
        <f aca="true" t="shared" si="34" ref="H164:I167">D164+F164</f>
        <v>11444</v>
      </c>
      <c r="I164" s="58">
        <f t="shared" si="34"/>
        <v>9516</v>
      </c>
    </row>
    <row r="165" spans="1:9" s="229" customFormat="1" ht="10.5" customHeight="1">
      <c r="A165" s="657"/>
      <c r="B165" s="658"/>
      <c r="C165" s="232" t="s">
        <v>48</v>
      </c>
      <c r="D165" s="58">
        <v>639</v>
      </c>
      <c r="E165" s="58">
        <v>527</v>
      </c>
      <c r="F165" s="58">
        <v>0</v>
      </c>
      <c r="G165" s="58">
        <v>0</v>
      </c>
      <c r="H165" s="58">
        <f t="shared" si="34"/>
        <v>639</v>
      </c>
      <c r="I165" s="58">
        <f t="shared" si="34"/>
        <v>527</v>
      </c>
    </row>
    <row r="166" spans="1:9" s="229" customFormat="1" ht="10.5" customHeight="1">
      <c r="A166" s="657"/>
      <c r="B166" s="658"/>
      <c r="C166" s="232" t="s">
        <v>50</v>
      </c>
      <c r="D166" s="58">
        <v>272</v>
      </c>
      <c r="E166" s="58">
        <v>224</v>
      </c>
      <c r="F166" s="58">
        <v>88</v>
      </c>
      <c r="G166" s="58">
        <v>73</v>
      </c>
      <c r="H166" s="58">
        <f t="shared" si="34"/>
        <v>360</v>
      </c>
      <c r="I166" s="58">
        <f t="shared" si="34"/>
        <v>297</v>
      </c>
    </row>
    <row r="167" spans="1:9" s="229" customFormat="1" ht="10.5" customHeight="1">
      <c r="A167" s="657"/>
      <c r="B167" s="658"/>
      <c r="C167" s="232" t="s">
        <v>49</v>
      </c>
      <c r="D167" s="58">
        <v>227</v>
      </c>
      <c r="E167" s="58">
        <v>192</v>
      </c>
      <c r="F167" s="58">
        <v>55</v>
      </c>
      <c r="G167" s="58">
        <v>46</v>
      </c>
      <c r="H167" s="58">
        <f t="shared" si="34"/>
        <v>282</v>
      </c>
      <c r="I167" s="58">
        <f t="shared" si="34"/>
        <v>238</v>
      </c>
    </row>
    <row r="168" spans="1:9" s="229" customFormat="1" ht="10.5" customHeight="1">
      <c r="A168" s="657"/>
      <c r="B168" s="658"/>
      <c r="C168" s="233" t="s">
        <v>51</v>
      </c>
      <c r="D168" s="130">
        <v>8665</v>
      </c>
      <c r="E168" s="130">
        <v>7198</v>
      </c>
      <c r="F168" s="130">
        <v>4060</v>
      </c>
      <c r="G168" s="130">
        <v>3380</v>
      </c>
      <c r="H168" s="130">
        <f>SUM(H164:H167)</f>
        <v>12725</v>
      </c>
      <c r="I168" s="130">
        <f>SUM(I164:I167)</f>
        <v>10578</v>
      </c>
    </row>
    <row r="169" spans="1:9" s="229" customFormat="1" ht="10.5" customHeight="1">
      <c r="A169" s="659"/>
      <c r="B169" s="660"/>
      <c r="C169" s="234" t="s">
        <v>288</v>
      </c>
      <c r="D169" s="59">
        <v>8665</v>
      </c>
      <c r="E169" s="59">
        <v>7198</v>
      </c>
      <c r="F169" s="59">
        <v>4800</v>
      </c>
      <c r="G169" s="59">
        <v>4005</v>
      </c>
      <c r="H169" s="59">
        <f>H163+H168</f>
        <v>13465</v>
      </c>
      <c r="I169" s="59">
        <f>I163+I168</f>
        <v>11203</v>
      </c>
    </row>
    <row r="170" spans="1:9" s="229" customFormat="1" ht="10.5" customHeight="1">
      <c r="A170" s="673" t="s">
        <v>53</v>
      </c>
      <c r="B170" s="673" t="s">
        <v>54</v>
      </c>
      <c r="C170" s="232" t="s">
        <v>43</v>
      </c>
      <c r="D170" s="58">
        <v>0</v>
      </c>
      <c r="E170" s="58">
        <v>0</v>
      </c>
      <c r="F170" s="58">
        <v>0</v>
      </c>
      <c r="G170" s="58">
        <v>0</v>
      </c>
      <c r="H170" s="58">
        <f>D170+F170</f>
        <v>0</v>
      </c>
      <c r="I170" s="58">
        <f aca="true" t="shared" si="35" ref="H170:I172">E170+G170</f>
        <v>0</v>
      </c>
    </row>
    <row r="171" spans="1:9" s="229" customFormat="1" ht="10.5" customHeight="1">
      <c r="A171" s="674"/>
      <c r="B171" s="674"/>
      <c r="C171" s="232" t="s">
        <v>44</v>
      </c>
      <c r="D171" s="58">
        <v>0</v>
      </c>
      <c r="E171" s="58">
        <v>0</v>
      </c>
      <c r="F171" s="58">
        <v>0</v>
      </c>
      <c r="G171" s="58">
        <v>0</v>
      </c>
      <c r="H171" s="58">
        <f t="shared" si="35"/>
        <v>0</v>
      </c>
      <c r="I171" s="58">
        <f t="shared" si="35"/>
        <v>0</v>
      </c>
    </row>
    <row r="172" spans="1:9" s="229" customFormat="1" ht="10.5" customHeight="1">
      <c r="A172" s="674"/>
      <c r="B172" s="674"/>
      <c r="C172" s="232" t="s">
        <v>45</v>
      </c>
      <c r="D172" s="58">
        <v>0</v>
      </c>
      <c r="E172" s="58">
        <v>0</v>
      </c>
      <c r="F172" s="58">
        <v>0</v>
      </c>
      <c r="G172" s="58">
        <v>0</v>
      </c>
      <c r="H172" s="58">
        <f t="shared" si="35"/>
        <v>0</v>
      </c>
      <c r="I172" s="58">
        <f t="shared" si="35"/>
        <v>0</v>
      </c>
    </row>
    <row r="173" spans="1:9" s="229" customFormat="1" ht="10.5" customHeight="1">
      <c r="A173" s="674"/>
      <c r="B173" s="674"/>
      <c r="C173" s="233" t="s">
        <v>46</v>
      </c>
      <c r="D173" s="130">
        <v>0</v>
      </c>
      <c r="E173" s="130">
        <v>0</v>
      </c>
      <c r="F173" s="130">
        <v>0</v>
      </c>
      <c r="G173" s="130">
        <v>0</v>
      </c>
      <c r="H173" s="130">
        <f>SUM(H170:H172)</f>
        <v>0</v>
      </c>
      <c r="I173" s="130">
        <f>SUM(I170:I172)</f>
        <v>0</v>
      </c>
    </row>
    <row r="174" spans="1:9" s="229" customFormat="1" ht="10.5" customHeight="1">
      <c r="A174" s="674"/>
      <c r="B174" s="674"/>
      <c r="C174" s="232" t="s">
        <v>47</v>
      </c>
      <c r="D174" s="58">
        <v>5752</v>
      </c>
      <c r="E174" s="58">
        <v>4674</v>
      </c>
      <c r="F174" s="58">
        <v>0</v>
      </c>
      <c r="G174" s="58">
        <v>0</v>
      </c>
      <c r="H174" s="58">
        <f aca="true" t="shared" si="36" ref="H174:I177">D174+F174</f>
        <v>5752</v>
      </c>
      <c r="I174" s="58">
        <f t="shared" si="36"/>
        <v>4674</v>
      </c>
    </row>
    <row r="175" spans="1:9" s="229" customFormat="1" ht="10.5" customHeight="1">
      <c r="A175" s="674"/>
      <c r="B175" s="674"/>
      <c r="C175" s="232" t="s">
        <v>48</v>
      </c>
      <c r="D175" s="58">
        <v>359</v>
      </c>
      <c r="E175" s="58">
        <v>295</v>
      </c>
      <c r="F175" s="58">
        <v>0</v>
      </c>
      <c r="G175" s="58">
        <v>0</v>
      </c>
      <c r="H175" s="58">
        <f t="shared" si="36"/>
        <v>359</v>
      </c>
      <c r="I175" s="58">
        <f t="shared" si="36"/>
        <v>295</v>
      </c>
    </row>
    <row r="176" spans="1:9" s="229" customFormat="1" ht="10.5" customHeight="1">
      <c r="A176" s="674"/>
      <c r="B176" s="674"/>
      <c r="C176" s="232" t="s">
        <v>50</v>
      </c>
      <c r="D176" s="58">
        <v>31</v>
      </c>
      <c r="E176" s="58">
        <v>25</v>
      </c>
      <c r="F176" s="58">
        <v>0</v>
      </c>
      <c r="G176" s="58">
        <v>0</v>
      </c>
      <c r="H176" s="58">
        <f t="shared" si="36"/>
        <v>31</v>
      </c>
      <c r="I176" s="58">
        <f t="shared" si="36"/>
        <v>25</v>
      </c>
    </row>
    <row r="177" spans="1:9" s="229" customFormat="1" ht="10.5" customHeight="1">
      <c r="A177" s="674"/>
      <c r="B177" s="674"/>
      <c r="C177" s="232" t="s">
        <v>49</v>
      </c>
      <c r="D177" s="58">
        <v>776</v>
      </c>
      <c r="E177" s="58">
        <v>655</v>
      </c>
      <c r="F177" s="58">
        <v>0</v>
      </c>
      <c r="G177" s="58">
        <v>0</v>
      </c>
      <c r="H177" s="58">
        <f t="shared" si="36"/>
        <v>776</v>
      </c>
      <c r="I177" s="58">
        <f t="shared" si="36"/>
        <v>655</v>
      </c>
    </row>
    <row r="178" spans="1:9" s="229" customFormat="1" ht="10.5" customHeight="1">
      <c r="A178" s="674"/>
      <c r="B178" s="674"/>
      <c r="C178" s="233" t="s">
        <v>51</v>
      </c>
      <c r="D178" s="130">
        <v>6918</v>
      </c>
      <c r="E178" s="130">
        <v>5649</v>
      </c>
      <c r="F178" s="130">
        <v>0</v>
      </c>
      <c r="G178" s="130">
        <v>0</v>
      </c>
      <c r="H178" s="130">
        <f>SUM(H174:H177)</f>
        <v>6918</v>
      </c>
      <c r="I178" s="130">
        <f>SUM(I174:I177)</f>
        <v>5649</v>
      </c>
    </row>
    <row r="179" spans="1:9" s="229" customFormat="1" ht="10.5" customHeight="1">
      <c r="A179" s="674"/>
      <c r="B179" s="675"/>
      <c r="C179" s="234" t="s">
        <v>288</v>
      </c>
      <c r="D179" s="59">
        <v>6918</v>
      </c>
      <c r="E179" s="59">
        <v>5649</v>
      </c>
      <c r="F179" s="59">
        <v>0</v>
      </c>
      <c r="G179" s="59">
        <v>0</v>
      </c>
      <c r="H179" s="59">
        <f>H173+H178</f>
        <v>6918</v>
      </c>
      <c r="I179" s="59">
        <f>I173+I178</f>
        <v>5649</v>
      </c>
    </row>
    <row r="180" spans="1:9" s="229" customFormat="1" ht="10.5" customHeight="1">
      <c r="A180" s="674"/>
      <c r="B180" s="673" t="s">
        <v>55</v>
      </c>
      <c r="C180" s="232" t="s">
        <v>43</v>
      </c>
      <c r="D180" s="58">
        <v>0</v>
      </c>
      <c r="E180" s="58">
        <v>0</v>
      </c>
      <c r="F180" s="58">
        <v>0</v>
      </c>
      <c r="G180" s="58">
        <v>0</v>
      </c>
      <c r="H180" s="58">
        <f aca="true" t="shared" si="37" ref="H180:I182">D180+F180</f>
        <v>0</v>
      </c>
      <c r="I180" s="58">
        <f t="shared" si="37"/>
        <v>0</v>
      </c>
    </row>
    <row r="181" spans="1:9" s="229" customFormat="1" ht="10.5" customHeight="1">
      <c r="A181" s="674"/>
      <c r="B181" s="674"/>
      <c r="C181" s="232" t="s">
        <v>44</v>
      </c>
      <c r="D181" s="58">
        <v>0</v>
      </c>
      <c r="E181" s="58">
        <v>0</v>
      </c>
      <c r="F181" s="58">
        <v>0</v>
      </c>
      <c r="G181" s="58">
        <v>0</v>
      </c>
      <c r="H181" s="58">
        <f t="shared" si="37"/>
        <v>0</v>
      </c>
      <c r="I181" s="58">
        <f t="shared" si="37"/>
        <v>0</v>
      </c>
    </row>
    <row r="182" spans="1:9" s="229" customFormat="1" ht="10.5" customHeight="1">
      <c r="A182" s="674"/>
      <c r="B182" s="674"/>
      <c r="C182" s="232" t="s">
        <v>45</v>
      </c>
      <c r="D182" s="58">
        <v>0</v>
      </c>
      <c r="E182" s="58">
        <v>0</v>
      </c>
      <c r="F182" s="58">
        <v>0</v>
      </c>
      <c r="G182" s="58">
        <v>0</v>
      </c>
      <c r="H182" s="58">
        <f t="shared" si="37"/>
        <v>0</v>
      </c>
      <c r="I182" s="58">
        <f t="shared" si="37"/>
        <v>0</v>
      </c>
    </row>
    <row r="183" spans="1:9" s="229" customFormat="1" ht="10.5" customHeight="1">
      <c r="A183" s="674"/>
      <c r="B183" s="674"/>
      <c r="C183" s="233" t="s">
        <v>46</v>
      </c>
      <c r="D183" s="130">
        <v>0</v>
      </c>
      <c r="E183" s="130">
        <v>0</v>
      </c>
      <c r="F183" s="130">
        <v>0</v>
      </c>
      <c r="G183" s="130">
        <v>0</v>
      </c>
      <c r="H183" s="130">
        <f>SUM(H180:H182)</f>
        <v>0</v>
      </c>
      <c r="I183" s="130">
        <f>SUM(I180:I182)</f>
        <v>0</v>
      </c>
    </row>
    <row r="184" spans="1:9" s="229" customFormat="1" ht="10.5" customHeight="1">
      <c r="A184" s="674"/>
      <c r="B184" s="674"/>
      <c r="C184" s="232" t="s">
        <v>47</v>
      </c>
      <c r="D184" s="58">
        <v>1964</v>
      </c>
      <c r="E184" s="58">
        <v>1586</v>
      </c>
      <c r="F184" s="58">
        <v>0</v>
      </c>
      <c r="G184" s="58">
        <v>0</v>
      </c>
      <c r="H184" s="58">
        <f aca="true" t="shared" si="38" ref="H184:I187">D184+F184</f>
        <v>1964</v>
      </c>
      <c r="I184" s="58">
        <f t="shared" si="38"/>
        <v>1586</v>
      </c>
    </row>
    <row r="185" spans="1:9" s="229" customFormat="1" ht="10.5" customHeight="1">
      <c r="A185" s="674"/>
      <c r="B185" s="674"/>
      <c r="C185" s="232" t="s">
        <v>48</v>
      </c>
      <c r="D185" s="58">
        <v>0</v>
      </c>
      <c r="E185" s="58">
        <v>0</v>
      </c>
      <c r="F185" s="58">
        <v>0</v>
      </c>
      <c r="G185" s="58">
        <v>0</v>
      </c>
      <c r="H185" s="58">
        <f t="shared" si="38"/>
        <v>0</v>
      </c>
      <c r="I185" s="58">
        <f t="shared" si="38"/>
        <v>0</v>
      </c>
    </row>
    <row r="186" spans="1:9" s="229" customFormat="1" ht="10.5" customHeight="1">
      <c r="A186" s="674"/>
      <c r="B186" s="674"/>
      <c r="C186" s="232" t="s">
        <v>50</v>
      </c>
      <c r="D186" s="58">
        <v>0</v>
      </c>
      <c r="E186" s="58">
        <v>0</v>
      </c>
      <c r="F186" s="58">
        <v>0</v>
      </c>
      <c r="G186" s="58">
        <v>0</v>
      </c>
      <c r="H186" s="58">
        <f t="shared" si="38"/>
        <v>0</v>
      </c>
      <c r="I186" s="58">
        <f t="shared" si="38"/>
        <v>0</v>
      </c>
    </row>
    <row r="187" spans="1:9" s="229" customFormat="1" ht="10.5" customHeight="1">
      <c r="A187" s="674"/>
      <c r="B187" s="674"/>
      <c r="C187" s="232" t="s">
        <v>49</v>
      </c>
      <c r="D187" s="58">
        <v>186</v>
      </c>
      <c r="E187" s="58">
        <v>150</v>
      </c>
      <c r="F187" s="58">
        <v>0</v>
      </c>
      <c r="G187" s="58">
        <v>0</v>
      </c>
      <c r="H187" s="58">
        <f t="shared" si="38"/>
        <v>186</v>
      </c>
      <c r="I187" s="58">
        <f t="shared" si="38"/>
        <v>150</v>
      </c>
    </row>
    <row r="188" spans="1:9" s="229" customFormat="1" ht="10.5" customHeight="1">
      <c r="A188" s="674"/>
      <c r="B188" s="674"/>
      <c r="C188" s="233" t="s">
        <v>51</v>
      </c>
      <c r="D188" s="130">
        <v>2150</v>
      </c>
      <c r="E188" s="130">
        <v>1736</v>
      </c>
      <c r="F188" s="130">
        <v>0</v>
      </c>
      <c r="G188" s="130">
        <v>0</v>
      </c>
      <c r="H188" s="130">
        <f>SUM(H184:H187)</f>
        <v>2150</v>
      </c>
      <c r="I188" s="130">
        <f>SUM(I184:I187)</f>
        <v>1736</v>
      </c>
    </row>
    <row r="189" spans="1:9" s="229" customFormat="1" ht="10.5" customHeight="1">
      <c r="A189" s="675"/>
      <c r="B189" s="675"/>
      <c r="C189" s="234" t="s">
        <v>288</v>
      </c>
      <c r="D189" s="59">
        <v>2150</v>
      </c>
      <c r="E189" s="59">
        <v>1736</v>
      </c>
      <c r="F189" s="59">
        <v>0</v>
      </c>
      <c r="G189" s="59">
        <v>0</v>
      </c>
      <c r="H189" s="59">
        <f>H183+H188</f>
        <v>2150</v>
      </c>
      <c r="I189" s="59">
        <f>I183+I188</f>
        <v>1736</v>
      </c>
    </row>
    <row r="190" spans="1:9" s="229" customFormat="1" ht="10.5" customHeight="1">
      <c r="A190" s="652" t="s">
        <v>56</v>
      </c>
      <c r="B190" s="653"/>
      <c r="C190" s="654"/>
      <c r="D190" s="422">
        <v>9068</v>
      </c>
      <c r="E190" s="422">
        <v>7385</v>
      </c>
      <c r="F190" s="422">
        <v>0</v>
      </c>
      <c r="G190" s="422">
        <v>0</v>
      </c>
      <c r="H190" s="422">
        <f>H179+H189</f>
        <v>9068</v>
      </c>
      <c r="I190" s="422">
        <f>I179+I189</f>
        <v>7385</v>
      </c>
    </row>
    <row r="191" spans="1:9" s="229" customFormat="1" ht="10.5" customHeight="1">
      <c r="A191" s="655" t="s">
        <v>393</v>
      </c>
      <c r="B191" s="656"/>
      <c r="C191" s="232" t="s">
        <v>43</v>
      </c>
      <c r="D191" s="58">
        <f aca="true" t="shared" si="39" ref="D191:I193">D160+D170+D180</f>
        <v>0</v>
      </c>
      <c r="E191" s="58">
        <f t="shared" si="39"/>
        <v>0</v>
      </c>
      <c r="F191" s="58">
        <f t="shared" si="39"/>
        <v>740</v>
      </c>
      <c r="G191" s="58">
        <f t="shared" si="39"/>
        <v>625</v>
      </c>
      <c r="H191" s="58">
        <f t="shared" si="39"/>
        <v>740</v>
      </c>
      <c r="I191" s="58">
        <f t="shared" si="39"/>
        <v>625</v>
      </c>
    </row>
    <row r="192" spans="1:9" s="229" customFormat="1" ht="10.5" customHeight="1">
      <c r="A192" s="657"/>
      <c r="B192" s="658"/>
      <c r="C192" s="232" t="s">
        <v>44</v>
      </c>
      <c r="D192" s="58">
        <f t="shared" si="39"/>
        <v>0</v>
      </c>
      <c r="E192" s="58">
        <f t="shared" si="39"/>
        <v>0</v>
      </c>
      <c r="F192" s="58">
        <f t="shared" si="39"/>
        <v>0</v>
      </c>
      <c r="G192" s="58">
        <f t="shared" si="39"/>
        <v>0</v>
      </c>
      <c r="H192" s="58">
        <f t="shared" si="39"/>
        <v>0</v>
      </c>
      <c r="I192" s="58">
        <f t="shared" si="39"/>
        <v>0</v>
      </c>
    </row>
    <row r="193" spans="1:9" s="229" customFormat="1" ht="10.5" customHeight="1">
      <c r="A193" s="657"/>
      <c r="B193" s="658"/>
      <c r="C193" s="232" t="s">
        <v>45</v>
      </c>
      <c r="D193" s="58">
        <f t="shared" si="39"/>
        <v>0</v>
      </c>
      <c r="E193" s="58">
        <f t="shared" si="39"/>
        <v>0</v>
      </c>
      <c r="F193" s="58">
        <f t="shared" si="39"/>
        <v>0</v>
      </c>
      <c r="G193" s="58">
        <f t="shared" si="39"/>
        <v>0</v>
      </c>
      <c r="H193" s="58">
        <f t="shared" si="39"/>
        <v>0</v>
      </c>
      <c r="I193" s="58">
        <f t="shared" si="39"/>
        <v>0</v>
      </c>
    </row>
    <row r="194" spans="1:9" s="229" customFormat="1" ht="10.5" customHeight="1">
      <c r="A194" s="657"/>
      <c r="B194" s="658"/>
      <c r="C194" s="234" t="s">
        <v>46</v>
      </c>
      <c r="D194" s="59">
        <f aca="true" t="shared" si="40" ref="D194:I194">SUM(D191:D193)</f>
        <v>0</v>
      </c>
      <c r="E194" s="59">
        <f t="shared" si="40"/>
        <v>0</v>
      </c>
      <c r="F194" s="59">
        <f t="shared" si="40"/>
        <v>740</v>
      </c>
      <c r="G194" s="59">
        <f t="shared" si="40"/>
        <v>625</v>
      </c>
      <c r="H194" s="59">
        <f t="shared" si="40"/>
        <v>740</v>
      </c>
      <c r="I194" s="59">
        <f t="shared" si="40"/>
        <v>625</v>
      </c>
    </row>
    <row r="195" spans="1:9" s="229" customFormat="1" ht="10.5" customHeight="1">
      <c r="A195" s="657"/>
      <c r="B195" s="658"/>
      <c r="C195" s="232" t="s">
        <v>47</v>
      </c>
      <c r="D195" s="58">
        <f aca="true" t="shared" si="41" ref="D195:I198">D164+D174+D184</f>
        <v>15243</v>
      </c>
      <c r="E195" s="58">
        <f t="shared" si="41"/>
        <v>12515</v>
      </c>
      <c r="F195" s="58">
        <f t="shared" si="41"/>
        <v>3917</v>
      </c>
      <c r="G195" s="58">
        <f t="shared" si="41"/>
        <v>3261</v>
      </c>
      <c r="H195" s="58">
        <f t="shared" si="41"/>
        <v>19160</v>
      </c>
      <c r="I195" s="58">
        <f t="shared" si="41"/>
        <v>15776</v>
      </c>
    </row>
    <row r="196" spans="1:9" s="229" customFormat="1" ht="10.5" customHeight="1">
      <c r="A196" s="657"/>
      <c r="B196" s="658"/>
      <c r="C196" s="232" t="s">
        <v>48</v>
      </c>
      <c r="D196" s="58">
        <f t="shared" si="41"/>
        <v>998</v>
      </c>
      <c r="E196" s="58">
        <f t="shared" si="41"/>
        <v>822</v>
      </c>
      <c r="F196" s="58">
        <f t="shared" si="41"/>
        <v>0</v>
      </c>
      <c r="G196" s="58">
        <f t="shared" si="41"/>
        <v>0</v>
      </c>
      <c r="H196" s="58">
        <f t="shared" si="41"/>
        <v>998</v>
      </c>
      <c r="I196" s="58">
        <f t="shared" si="41"/>
        <v>822</v>
      </c>
    </row>
    <row r="197" spans="1:9" s="229" customFormat="1" ht="10.5" customHeight="1">
      <c r="A197" s="657"/>
      <c r="B197" s="658"/>
      <c r="C197" s="232" t="s">
        <v>50</v>
      </c>
      <c r="D197" s="58">
        <f t="shared" si="41"/>
        <v>303</v>
      </c>
      <c r="E197" s="58">
        <f t="shared" si="41"/>
        <v>249</v>
      </c>
      <c r="F197" s="58">
        <f t="shared" si="41"/>
        <v>88</v>
      </c>
      <c r="G197" s="58">
        <f t="shared" si="41"/>
        <v>73</v>
      </c>
      <c r="H197" s="58">
        <f t="shared" si="41"/>
        <v>391</v>
      </c>
      <c r="I197" s="58">
        <f t="shared" si="41"/>
        <v>322</v>
      </c>
    </row>
    <row r="198" spans="1:9" s="229" customFormat="1" ht="10.5" customHeight="1">
      <c r="A198" s="657"/>
      <c r="B198" s="658"/>
      <c r="C198" s="232" t="s">
        <v>49</v>
      </c>
      <c r="D198" s="58">
        <f t="shared" si="41"/>
        <v>1189</v>
      </c>
      <c r="E198" s="58">
        <f t="shared" si="41"/>
        <v>997</v>
      </c>
      <c r="F198" s="58">
        <f t="shared" si="41"/>
        <v>55</v>
      </c>
      <c r="G198" s="58">
        <f t="shared" si="41"/>
        <v>46</v>
      </c>
      <c r="H198" s="58">
        <f t="shared" si="41"/>
        <v>1244</v>
      </c>
      <c r="I198" s="58">
        <f t="shared" si="41"/>
        <v>1043</v>
      </c>
    </row>
    <row r="199" spans="1:9" s="229" customFormat="1" ht="10.5" customHeight="1">
      <c r="A199" s="657"/>
      <c r="B199" s="658"/>
      <c r="C199" s="234" t="s">
        <v>51</v>
      </c>
      <c r="D199" s="59">
        <f aca="true" t="shared" si="42" ref="D199:I199">SUM(D195:D198)</f>
        <v>17733</v>
      </c>
      <c r="E199" s="59">
        <f t="shared" si="42"/>
        <v>14583</v>
      </c>
      <c r="F199" s="59">
        <f t="shared" si="42"/>
        <v>4060</v>
      </c>
      <c r="G199" s="59">
        <f t="shared" si="42"/>
        <v>3380</v>
      </c>
      <c r="H199" s="59">
        <f t="shared" si="42"/>
        <v>21793</v>
      </c>
      <c r="I199" s="59">
        <f t="shared" si="42"/>
        <v>17963</v>
      </c>
    </row>
    <row r="200" spans="1:9" s="229" customFormat="1" ht="10.5" customHeight="1">
      <c r="A200" s="659"/>
      <c r="B200" s="660"/>
      <c r="C200" s="445" t="s">
        <v>9</v>
      </c>
      <c r="D200" s="422">
        <f aca="true" t="shared" si="43" ref="D200:I200">D194+D199</f>
        <v>17733</v>
      </c>
      <c r="E200" s="422">
        <f t="shared" si="43"/>
        <v>14583</v>
      </c>
      <c r="F200" s="422">
        <f t="shared" si="43"/>
        <v>4800</v>
      </c>
      <c r="G200" s="422">
        <f t="shared" si="43"/>
        <v>4005</v>
      </c>
      <c r="H200" s="422">
        <f t="shared" si="43"/>
        <v>22533</v>
      </c>
      <c r="I200" s="422">
        <f t="shared" si="43"/>
        <v>18588</v>
      </c>
    </row>
    <row r="201" spans="1:9" s="229" customFormat="1" ht="10.5" customHeight="1">
      <c r="A201" s="452"/>
      <c r="B201" s="452"/>
      <c r="C201" s="458"/>
      <c r="D201" s="171"/>
      <c r="E201" s="171"/>
      <c r="F201" s="171"/>
      <c r="G201" s="171"/>
      <c r="H201" s="171"/>
      <c r="I201" s="171"/>
    </row>
    <row r="202" spans="1:9" s="229" customFormat="1" ht="10.5" customHeight="1">
      <c r="A202" s="452"/>
      <c r="B202" s="452"/>
      <c r="C202" s="458"/>
      <c r="D202" s="171"/>
      <c r="E202" s="171"/>
      <c r="F202" s="171"/>
      <c r="G202" s="171"/>
      <c r="H202" s="171"/>
      <c r="I202" s="171"/>
    </row>
    <row r="203" spans="1:11" ht="12.75">
      <c r="A203" s="641" t="s">
        <v>22</v>
      </c>
      <c r="B203" s="641"/>
      <c r="C203" s="641"/>
      <c r="D203" s="222"/>
      <c r="E203" s="222"/>
      <c r="F203" s="222"/>
      <c r="G203" s="222"/>
      <c r="H203" s="222"/>
      <c r="I203" s="222"/>
      <c r="J203" s="222"/>
      <c r="K203" s="222"/>
    </row>
    <row r="204" spans="1:11" ht="12.75">
      <c r="A204" s="641" t="s">
        <v>60</v>
      </c>
      <c r="B204" s="641"/>
      <c r="C204" s="641"/>
      <c r="D204" s="222"/>
      <c r="E204" s="222"/>
      <c r="F204" s="222"/>
      <c r="G204" s="222"/>
      <c r="H204" s="222"/>
      <c r="I204" s="222"/>
      <c r="J204" s="222"/>
      <c r="K204" s="222"/>
    </row>
    <row r="205" spans="1:11" ht="12.75">
      <c r="A205" s="642" t="s">
        <v>519</v>
      </c>
      <c r="B205" s="642"/>
      <c r="C205" s="642"/>
      <c r="D205" s="642"/>
      <c r="E205" s="642"/>
      <c r="F205" s="642"/>
      <c r="G205" s="642"/>
      <c r="H205" s="642"/>
      <c r="I205" s="642"/>
      <c r="J205" s="642"/>
      <c r="K205" s="642"/>
    </row>
    <row r="206" spans="1:11" ht="12.75">
      <c r="A206" s="222"/>
      <c r="B206" s="222"/>
      <c r="C206" s="222"/>
      <c r="D206" s="222"/>
      <c r="E206" s="222"/>
      <c r="F206" s="222"/>
      <c r="G206" s="222"/>
      <c r="H206" s="222"/>
      <c r="I206" s="222"/>
      <c r="J206" s="222"/>
      <c r="K206" s="285" t="s">
        <v>59</v>
      </c>
    </row>
    <row r="207" spans="1:11" ht="11.25" customHeight="1">
      <c r="A207" s="643" t="s">
        <v>37</v>
      </c>
      <c r="B207" s="644"/>
      <c r="C207" s="649" t="s">
        <v>38</v>
      </c>
      <c r="D207" s="650" t="s">
        <v>39</v>
      </c>
      <c r="E207" s="650"/>
      <c r="F207" s="650"/>
      <c r="G207" s="650"/>
      <c r="H207" s="650"/>
      <c r="I207" s="650"/>
      <c r="J207" s="650"/>
      <c r="K207" s="650"/>
    </row>
    <row r="208" spans="1:11" ht="11.25" customHeight="1">
      <c r="A208" s="645"/>
      <c r="B208" s="646"/>
      <c r="C208" s="649"/>
      <c r="D208" s="651" t="s">
        <v>61</v>
      </c>
      <c r="E208" s="651"/>
      <c r="F208" s="651" t="s">
        <v>62</v>
      </c>
      <c r="G208" s="651"/>
      <c r="H208" s="651" t="s">
        <v>63</v>
      </c>
      <c r="I208" s="651"/>
      <c r="J208" s="651" t="s">
        <v>64</v>
      </c>
      <c r="K208" s="651"/>
    </row>
    <row r="209" spans="1:11" ht="10.5" customHeight="1">
      <c r="A209" s="647"/>
      <c r="B209" s="648"/>
      <c r="C209" s="649"/>
      <c r="D209" s="407" t="s">
        <v>40</v>
      </c>
      <c r="E209" s="407" t="s">
        <v>41</v>
      </c>
      <c r="F209" s="407" t="s">
        <v>40</v>
      </c>
      <c r="G209" s="407" t="s">
        <v>41</v>
      </c>
      <c r="H209" s="407" t="s">
        <v>40</v>
      </c>
      <c r="I209" s="407" t="s">
        <v>41</v>
      </c>
      <c r="J209" s="407" t="s">
        <v>40</v>
      </c>
      <c r="K209" s="407" t="s">
        <v>41</v>
      </c>
    </row>
    <row r="210" spans="1:11" ht="9.75" customHeight="1">
      <c r="A210" s="629" t="s">
        <v>52</v>
      </c>
      <c r="B210" s="630"/>
      <c r="C210" s="224" t="s">
        <v>43</v>
      </c>
      <c r="D210" s="225">
        <v>0</v>
      </c>
      <c r="E210" s="225">
        <f>D210*0.845</f>
        <v>0</v>
      </c>
      <c r="F210" s="225">
        <v>0</v>
      </c>
      <c r="G210" s="225">
        <f>F210*0.845</f>
        <v>0</v>
      </c>
      <c r="H210" s="225">
        <v>0</v>
      </c>
      <c r="I210" s="225">
        <f>H210*0.845</f>
        <v>0</v>
      </c>
      <c r="J210" s="225">
        <f aca="true" t="shared" si="44" ref="J210:K212">D210+F210+H210</f>
        <v>0</v>
      </c>
      <c r="K210" s="225">
        <f t="shared" si="44"/>
        <v>0</v>
      </c>
    </row>
    <row r="211" spans="1:11" ht="9.75" customHeight="1">
      <c r="A211" s="631"/>
      <c r="B211" s="632"/>
      <c r="C211" s="224" t="s">
        <v>44</v>
      </c>
      <c r="D211" s="225">
        <v>0</v>
      </c>
      <c r="E211" s="225">
        <f>D211*0.845</f>
        <v>0</v>
      </c>
      <c r="F211" s="225">
        <v>0</v>
      </c>
      <c r="G211" s="225">
        <f>F211*0.845</f>
        <v>0</v>
      </c>
      <c r="H211" s="225">
        <v>0</v>
      </c>
      <c r="I211" s="225">
        <f>H211*0.845</f>
        <v>0</v>
      </c>
      <c r="J211" s="225">
        <f t="shared" si="44"/>
        <v>0</v>
      </c>
      <c r="K211" s="225">
        <f t="shared" si="44"/>
        <v>0</v>
      </c>
    </row>
    <row r="212" spans="1:11" ht="9.75" customHeight="1">
      <c r="A212" s="631"/>
      <c r="B212" s="632"/>
      <c r="C212" s="224" t="s">
        <v>45</v>
      </c>
      <c r="D212" s="225">
        <v>0</v>
      </c>
      <c r="E212" s="225">
        <f>D212*0.845</f>
        <v>0</v>
      </c>
      <c r="F212" s="225">
        <v>0</v>
      </c>
      <c r="G212" s="225">
        <f>F212*0.845</f>
        <v>0</v>
      </c>
      <c r="H212" s="225">
        <v>0</v>
      </c>
      <c r="I212" s="225">
        <f>H212*0.845</f>
        <v>0</v>
      </c>
      <c r="J212" s="225">
        <f t="shared" si="44"/>
        <v>0</v>
      </c>
      <c r="K212" s="225">
        <f t="shared" si="44"/>
        <v>0</v>
      </c>
    </row>
    <row r="213" spans="1:11" ht="9.75" customHeight="1">
      <c r="A213" s="631"/>
      <c r="B213" s="632"/>
      <c r="C213" s="5" t="s">
        <v>46</v>
      </c>
      <c r="D213" s="226">
        <f>SUM(D210:D212)</f>
        <v>0</v>
      </c>
      <c r="E213" s="226">
        <f>SUM(E210:E212)</f>
        <v>0</v>
      </c>
      <c r="F213" s="226">
        <f>SUM(F210:F212)</f>
        <v>0</v>
      </c>
      <c r="G213" s="226">
        <f>SUM(G210:G212)</f>
        <v>0</v>
      </c>
      <c r="H213" s="226">
        <f>SUM(H210:H212)</f>
        <v>0</v>
      </c>
      <c r="I213" s="225">
        <f>H213*0.845</f>
        <v>0</v>
      </c>
      <c r="J213" s="226">
        <f>SUM(J210:J212)</f>
        <v>0</v>
      </c>
      <c r="K213" s="226">
        <f>SUM(K210:K212)</f>
        <v>0</v>
      </c>
    </row>
    <row r="214" spans="1:11" ht="9.75" customHeight="1">
      <c r="A214" s="631"/>
      <c r="B214" s="632"/>
      <c r="C214" s="224" t="s">
        <v>47</v>
      </c>
      <c r="D214" s="225">
        <v>0</v>
      </c>
      <c r="E214" s="225">
        <f>D214*0.889</f>
        <v>0</v>
      </c>
      <c r="F214" s="225">
        <v>0</v>
      </c>
      <c r="G214" s="225">
        <f>F214*0.889</f>
        <v>0</v>
      </c>
      <c r="H214" s="225">
        <v>0</v>
      </c>
      <c r="I214" s="225">
        <f>H214*0.889</f>
        <v>0</v>
      </c>
      <c r="J214" s="225">
        <f aca="true" t="shared" si="45" ref="J214:K218">D214+F214+H214</f>
        <v>0</v>
      </c>
      <c r="K214" s="225">
        <f t="shared" si="45"/>
        <v>0</v>
      </c>
    </row>
    <row r="215" spans="1:11" ht="9.75" customHeight="1">
      <c r="A215" s="631"/>
      <c r="B215" s="632"/>
      <c r="C215" s="224" t="s">
        <v>48</v>
      </c>
      <c r="D215" s="225">
        <v>0</v>
      </c>
      <c r="E215" s="225">
        <f>D215*0.889</f>
        <v>0</v>
      </c>
      <c r="F215" s="225">
        <v>0</v>
      </c>
      <c r="G215" s="225">
        <f>F215*0.889</f>
        <v>0</v>
      </c>
      <c r="H215" s="225">
        <v>0</v>
      </c>
      <c r="I215" s="225">
        <f>H215*0.889</f>
        <v>0</v>
      </c>
      <c r="J215" s="225">
        <f t="shared" si="45"/>
        <v>0</v>
      </c>
      <c r="K215" s="225">
        <f t="shared" si="45"/>
        <v>0</v>
      </c>
    </row>
    <row r="216" spans="1:11" ht="9.75" customHeight="1">
      <c r="A216" s="631"/>
      <c r="B216" s="632"/>
      <c r="C216" s="224" t="s">
        <v>50</v>
      </c>
      <c r="D216" s="225">
        <v>0</v>
      </c>
      <c r="E216" s="225">
        <f>D216*0.889</f>
        <v>0</v>
      </c>
      <c r="F216" s="225">
        <v>0</v>
      </c>
      <c r="G216" s="225">
        <f>F216*0.889</f>
        <v>0</v>
      </c>
      <c r="H216" s="225">
        <v>0</v>
      </c>
      <c r="I216" s="225">
        <f>H216*0.889</f>
        <v>0</v>
      </c>
      <c r="J216" s="225">
        <f t="shared" si="45"/>
        <v>0</v>
      </c>
      <c r="K216" s="225">
        <f t="shared" si="45"/>
        <v>0</v>
      </c>
    </row>
    <row r="217" spans="1:11" ht="9" customHeight="1">
      <c r="A217" s="631"/>
      <c r="B217" s="632"/>
      <c r="C217" s="224" t="s">
        <v>49</v>
      </c>
      <c r="D217" s="225">
        <v>0</v>
      </c>
      <c r="E217" s="225">
        <f>D217*0.889</f>
        <v>0</v>
      </c>
      <c r="F217" s="225">
        <v>0</v>
      </c>
      <c r="G217" s="225">
        <f>F217*0.889</f>
        <v>0</v>
      </c>
      <c r="H217" s="225">
        <v>0</v>
      </c>
      <c r="I217" s="225">
        <f>H217*0.889</f>
        <v>0</v>
      </c>
      <c r="J217" s="225">
        <f t="shared" si="45"/>
        <v>0</v>
      </c>
      <c r="K217" s="225">
        <f t="shared" si="45"/>
        <v>0</v>
      </c>
    </row>
    <row r="218" spans="1:11" ht="9" customHeight="1">
      <c r="A218" s="631"/>
      <c r="B218" s="632"/>
      <c r="C218" s="5" t="s">
        <v>51</v>
      </c>
      <c r="D218" s="226">
        <f>SUM(D214:D217)</f>
        <v>0</v>
      </c>
      <c r="E218" s="226">
        <f>SUM(E214:E217)</f>
        <v>0</v>
      </c>
      <c r="F218" s="226">
        <f>SUM(F214:F217)</f>
        <v>0</v>
      </c>
      <c r="G218" s="226">
        <f>SUM(G214:G217)</f>
        <v>0</v>
      </c>
      <c r="H218" s="226">
        <f>SUM(H214:H217)</f>
        <v>0</v>
      </c>
      <c r="I218" s="225">
        <f>H218*0.889</f>
        <v>0</v>
      </c>
      <c r="J218" s="226">
        <f t="shared" si="45"/>
        <v>0</v>
      </c>
      <c r="K218" s="226">
        <f t="shared" si="45"/>
        <v>0</v>
      </c>
    </row>
    <row r="219" spans="1:11" ht="9.75" customHeight="1">
      <c r="A219" s="633"/>
      <c r="B219" s="634"/>
      <c r="C219" s="227" t="s">
        <v>288</v>
      </c>
      <c r="D219" s="228">
        <f aca="true" t="shared" si="46" ref="D219:I219">D213+D218</f>
        <v>0</v>
      </c>
      <c r="E219" s="228">
        <f t="shared" si="46"/>
        <v>0</v>
      </c>
      <c r="F219" s="228">
        <f t="shared" si="46"/>
        <v>0</v>
      </c>
      <c r="G219" s="228">
        <f t="shared" si="46"/>
        <v>0</v>
      </c>
      <c r="H219" s="228">
        <f t="shared" si="46"/>
        <v>0</v>
      </c>
      <c r="I219" s="228">
        <f t="shared" si="46"/>
        <v>0</v>
      </c>
      <c r="J219" s="228">
        <f>J213+J218</f>
        <v>0</v>
      </c>
      <c r="K219" s="228">
        <f>K213+K218</f>
        <v>0</v>
      </c>
    </row>
    <row r="220" spans="1:11" ht="10.5" customHeight="1">
      <c r="A220" s="635" t="s">
        <v>53</v>
      </c>
      <c r="B220" s="635" t="s">
        <v>54</v>
      </c>
      <c r="C220" s="224" t="s">
        <v>43</v>
      </c>
      <c r="D220" s="58">
        <v>0</v>
      </c>
      <c r="E220" s="58">
        <f>D220*0.845</f>
        <v>0</v>
      </c>
      <c r="F220" s="58">
        <v>0</v>
      </c>
      <c r="G220" s="58">
        <f>F220*0.845</f>
        <v>0</v>
      </c>
      <c r="H220" s="58">
        <v>0</v>
      </c>
      <c r="I220" s="58">
        <f>H220*0.845</f>
        <v>0</v>
      </c>
      <c r="J220" s="58">
        <f aca="true" t="shared" si="47" ref="J220:K222">D220+F220+H220</f>
        <v>0</v>
      </c>
      <c r="K220" s="58">
        <f t="shared" si="47"/>
        <v>0</v>
      </c>
    </row>
    <row r="221" spans="1:11" ht="10.5" customHeight="1">
      <c r="A221" s="636"/>
      <c r="B221" s="636"/>
      <c r="C221" s="224" t="s">
        <v>44</v>
      </c>
      <c r="D221" s="58">
        <v>0</v>
      </c>
      <c r="E221" s="58">
        <f>D221*0.845</f>
        <v>0</v>
      </c>
      <c r="F221" s="58">
        <v>0</v>
      </c>
      <c r="G221" s="58">
        <f>F221*0.845</f>
        <v>0</v>
      </c>
      <c r="H221" s="58">
        <v>0</v>
      </c>
      <c r="I221" s="58">
        <f>H221*0.845</f>
        <v>0</v>
      </c>
      <c r="J221" s="58">
        <f t="shared" si="47"/>
        <v>0</v>
      </c>
      <c r="K221" s="58">
        <f t="shared" si="47"/>
        <v>0</v>
      </c>
    </row>
    <row r="222" spans="1:11" ht="10.5" customHeight="1">
      <c r="A222" s="636"/>
      <c r="B222" s="636"/>
      <c r="C222" s="224" t="s">
        <v>45</v>
      </c>
      <c r="D222" s="58">
        <v>0</v>
      </c>
      <c r="E222" s="58">
        <f>D222*0.845</f>
        <v>0</v>
      </c>
      <c r="F222" s="58">
        <v>0</v>
      </c>
      <c r="G222" s="58">
        <f>F222*0.845</f>
        <v>0</v>
      </c>
      <c r="H222" s="58">
        <v>0</v>
      </c>
      <c r="I222" s="58">
        <f>H222*0.845</f>
        <v>0</v>
      </c>
      <c r="J222" s="58">
        <f t="shared" si="47"/>
        <v>0</v>
      </c>
      <c r="K222" s="58">
        <f t="shared" si="47"/>
        <v>0</v>
      </c>
    </row>
    <row r="223" spans="1:11" ht="10.5" customHeight="1">
      <c r="A223" s="636"/>
      <c r="B223" s="636"/>
      <c r="C223" s="5" t="s">
        <v>46</v>
      </c>
      <c r="D223" s="130">
        <f>SUM(D220:D222)</f>
        <v>0</v>
      </c>
      <c r="E223" s="130">
        <f>SUM(E220:E222)</f>
        <v>0</v>
      </c>
      <c r="F223" s="130">
        <f>SUM(F220:F222)</f>
        <v>0</v>
      </c>
      <c r="G223" s="130">
        <f>SUM(G220:G222)</f>
        <v>0</v>
      </c>
      <c r="H223" s="130">
        <f>SUM(H220:H222)</f>
        <v>0</v>
      </c>
      <c r="I223" s="58">
        <f>H223*0.845</f>
        <v>0</v>
      </c>
      <c r="J223" s="130">
        <f>SUM(J220:J222)</f>
        <v>0</v>
      </c>
      <c r="K223" s="130">
        <f>SUM(K220:K222)</f>
        <v>0</v>
      </c>
    </row>
    <row r="224" spans="1:11" ht="10.5" customHeight="1">
      <c r="A224" s="636"/>
      <c r="B224" s="636"/>
      <c r="C224" s="224" t="s">
        <v>47</v>
      </c>
      <c r="D224" s="58">
        <v>0</v>
      </c>
      <c r="E224" s="58">
        <f>D224*0.889</f>
        <v>0</v>
      </c>
      <c r="F224" s="58">
        <v>0</v>
      </c>
      <c r="G224" s="58">
        <f>F224*0.889</f>
        <v>0</v>
      </c>
      <c r="H224" s="58">
        <v>0</v>
      </c>
      <c r="I224" s="58">
        <f>H224*0.889</f>
        <v>0</v>
      </c>
      <c r="J224" s="58">
        <f aca="true" t="shared" si="48" ref="J224:K227">D224+F224+H224</f>
        <v>0</v>
      </c>
      <c r="K224" s="58">
        <f t="shared" si="48"/>
        <v>0</v>
      </c>
    </row>
    <row r="225" spans="1:11" ht="10.5" customHeight="1">
      <c r="A225" s="636"/>
      <c r="B225" s="636"/>
      <c r="C225" s="224" t="s">
        <v>48</v>
      </c>
      <c r="D225" s="58">
        <v>0</v>
      </c>
      <c r="E225" s="58">
        <f>D225*0.889</f>
        <v>0</v>
      </c>
      <c r="F225" s="58">
        <v>0</v>
      </c>
      <c r="G225" s="58">
        <f>F225*0.889</f>
        <v>0</v>
      </c>
      <c r="H225" s="58">
        <v>0</v>
      </c>
      <c r="I225" s="58">
        <f>H225*0.889</f>
        <v>0</v>
      </c>
      <c r="J225" s="58">
        <f t="shared" si="48"/>
        <v>0</v>
      </c>
      <c r="K225" s="58">
        <f t="shared" si="48"/>
        <v>0</v>
      </c>
    </row>
    <row r="226" spans="1:11" ht="10.5" customHeight="1">
      <c r="A226" s="636"/>
      <c r="B226" s="636"/>
      <c r="C226" s="224" t="s">
        <v>50</v>
      </c>
      <c r="D226" s="58">
        <v>0</v>
      </c>
      <c r="E226" s="58">
        <f>D226*0.889</f>
        <v>0</v>
      </c>
      <c r="F226" s="58">
        <v>0</v>
      </c>
      <c r="G226" s="58">
        <f>F226*0.889</f>
        <v>0</v>
      </c>
      <c r="H226" s="58">
        <v>0</v>
      </c>
      <c r="I226" s="58">
        <f>H226*0.889</f>
        <v>0</v>
      </c>
      <c r="J226" s="58">
        <f t="shared" si="48"/>
        <v>0</v>
      </c>
      <c r="K226" s="58">
        <f t="shared" si="48"/>
        <v>0</v>
      </c>
    </row>
    <row r="227" spans="1:11" ht="10.5" customHeight="1">
      <c r="A227" s="636"/>
      <c r="B227" s="636"/>
      <c r="C227" s="224" t="s">
        <v>49</v>
      </c>
      <c r="D227" s="58">
        <v>0</v>
      </c>
      <c r="E227" s="58">
        <f>D227*0.889</f>
        <v>0</v>
      </c>
      <c r="F227" s="58">
        <v>0</v>
      </c>
      <c r="G227" s="58">
        <f>F227*0.889</f>
        <v>0</v>
      </c>
      <c r="H227" s="58">
        <v>0</v>
      </c>
      <c r="I227" s="58">
        <f>H227*0.889</f>
        <v>0</v>
      </c>
      <c r="J227" s="58">
        <f t="shared" si="48"/>
        <v>0</v>
      </c>
      <c r="K227" s="58">
        <f t="shared" si="48"/>
        <v>0</v>
      </c>
    </row>
    <row r="228" spans="1:11" ht="10.5" customHeight="1">
      <c r="A228" s="636"/>
      <c r="B228" s="636"/>
      <c r="C228" s="5" t="s">
        <v>51</v>
      </c>
      <c r="D228" s="130">
        <f>SUM(D224:D227)</f>
        <v>0</v>
      </c>
      <c r="E228" s="130">
        <f>SUM(E224:E227)</f>
        <v>0</v>
      </c>
      <c r="F228" s="130">
        <f>SUM(F224:F227)</f>
        <v>0</v>
      </c>
      <c r="G228" s="130">
        <f>SUM(G224:G227)</f>
        <v>0</v>
      </c>
      <c r="H228" s="130">
        <f>SUM(H224:H227)</f>
        <v>0</v>
      </c>
      <c r="I228" s="58">
        <f>H228*0.889</f>
        <v>0</v>
      </c>
      <c r="J228" s="130">
        <f>SUM(J224:J227)</f>
        <v>0</v>
      </c>
      <c r="K228" s="130">
        <f>SUM(K224:K227)</f>
        <v>0</v>
      </c>
    </row>
    <row r="229" spans="1:11" ht="10.5" customHeight="1">
      <c r="A229" s="636"/>
      <c r="B229" s="637"/>
      <c r="C229" s="227" t="s">
        <v>288</v>
      </c>
      <c r="D229" s="59">
        <f aca="true" t="shared" si="49" ref="D229:I229">D223+D228</f>
        <v>0</v>
      </c>
      <c r="E229" s="59">
        <f t="shared" si="49"/>
        <v>0</v>
      </c>
      <c r="F229" s="59">
        <f t="shared" si="49"/>
        <v>0</v>
      </c>
      <c r="G229" s="59">
        <f t="shared" si="49"/>
        <v>0</v>
      </c>
      <c r="H229" s="59">
        <f t="shared" si="49"/>
        <v>0</v>
      </c>
      <c r="I229" s="59">
        <f t="shared" si="49"/>
        <v>0</v>
      </c>
      <c r="J229" s="59">
        <f>J223+J228</f>
        <v>0</v>
      </c>
      <c r="K229" s="59">
        <f>K223+K228</f>
        <v>0</v>
      </c>
    </row>
    <row r="230" spans="1:11" ht="10.5" customHeight="1">
      <c r="A230" s="636"/>
      <c r="B230" s="635" t="s">
        <v>55</v>
      </c>
      <c r="C230" s="224" t="s">
        <v>43</v>
      </c>
      <c r="D230" s="58">
        <v>0</v>
      </c>
      <c r="E230" s="58">
        <f>D230*0.845</f>
        <v>0</v>
      </c>
      <c r="F230" s="58">
        <v>0</v>
      </c>
      <c r="G230" s="58">
        <f>F230*0.845</f>
        <v>0</v>
      </c>
      <c r="H230" s="58">
        <v>0</v>
      </c>
      <c r="I230" s="58">
        <v>0</v>
      </c>
      <c r="J230" s="58">
        <f aca="true" t="shared" si="50" ref="J230:K232">D230+F230+H230</f>
        <v>0</v>
      </c>
      <c r="K230" s="58">
        <f t="shared" si="50"/>
        <v>0</v>
      </c>
    </row>
    <row r="231" spans="1:11" ht="10.5" customHeight="1">
      <c r="A231" s="636"/>
      <c r="B231" s="636"/>
      <c r="C231" s="224" t="s">
        <v>44</v>
      </c>
      <c r="D231" s="58">
        <v>0</v>
      </c>
      <c r="E231" s="58">
        <f>D231*0.845</f>
        <v>0</v>
      </c>
      <c r="F231" s="58">
        <v>0</v>
      </c>
      <c r="G231" s="58">
        <f>F231*0.845</f>
        <v>0</v>
      </c>
      <c r="H231" s="58">
        <v>0</v>
      </c>
      <c r="I231" s="58">
        <v>0</v>
      </c>
      <c r="J231" s="58">
        <f t="shared" si="50"/>
        <v>0</v>
      </c>
      <c r="K231" s="58">
        <f t="shared" si="50"/>
        <v>0</v>
      </c>
    </row>
    <row r="232" spans="1:11" ht="10.5" customHeight="1">
      <c r="A232" s="636"/>
      <c r="B232" s="636"/>
      <c r="C232" s="224" t="s">
        <v>45</v>
      </c>
      <c r="D232" s="58">
        <v>0</v>
      </c>
      <c r="E232" s="58">
        <f>D232*0.845</f>
        <v>0</v>
      </c>
      <c r="F232" s="58">
        <v>0</v>
      </c>
      <c r="G232" s="58">
        <f>F232*0.845</f>
        <v>0</v>
      </c>
      <c r="H232" s="58">
        <v>0</v>
      </c>
      <c r="I232" s="58">
        <v>0</v>
      </c>
      <c r="J232" s="58">
        <f t="shared" si="50"/>
        <v>0</v>
      </c>
      <c r="K232" s="58">
        <f t="shared" si="50"/>
        <v>0</v>
      </c>
    </row>
    <row r="233" spans="1:11" ht="10.5" customHeight="1">
      <c r="A233" s="636"/>
      <c r="B233" s="636"/>
      <c r="C233" s="5" t="s">
        <v>46</v>
      </c>
      <c r="D233" s="130">
        <f>SUM(D230:D232)</f>
        <v>0</v>
      </c>
      <c r="E233" s="130">
        <f>SUM(E230:E232)</f>
        <v>0</v>
      </c>
      <c r="F233" s="130">
        <f>SUM(F230:F232)</f>
        <v>0</v>
      </c>
      <c r="G233" s="130">
        <f>SUM(G230:G232)</f>
        <v>0</v>
      </c>
      <c r="H233" s="130">
        <v>0</v>
      </c>
      <c r="I233" s="130">
        <v>0</v>
      </c>
      <c r="J233" s="130">
        <f>SUM(J230:J232)</f>
        <v>0</v>
      </c>
      <c r="K233" s="130">
        <f>SUM(K230:K232)</f>
        <v>0</v>
      </c>
    </row>
    <row r="234" spans="1:11" ht="10.5" customHeight="1">
      <c r="A234" s="636"/>
      <c r="B234" s="636"/>
      <c r="C234" s="224" t="s">
        <v>47</v>
      </c>
      <c r="D234" s="58">
        <v>0</v>
      </c>
      <c r="E234" s="58">
        <f>D234*0.889</f>
        <v>0</v>
      </c>
      <c r="F234" s="58">
        <v>0</v>
      </c>
      <c r="G234" s="58">
        <f>F234*0.889</f>
        <v>0</v>
      </c>
      <c r="H234" s="58">
        <v>0</v>
      </c>
      <c r="I234" s="58">
        <f>H234*0.889</f>
        <v>0</v>
      </c>
      <c r="J234" s="58">
        <f aca="true" t="shared" si="51" ref="J234:K237">D234+F234+H234</f>
        <v>0</v>
      </c>
      <c r="K234" s="58">
        <f t="shared" si="51"/>
        <v>0</v>
      </c>
    </row>
    <row r="235" spans="1:11" ht="10.5" customHeight="1">
      <c r="A235" s="636"/>
      <c r="B235" s="636"/>
      <c r="C235" s="224" t="s">
        <v>48</v>
      </c>
      <c r="D235" s="58">
        <v>0</v>
      </c>
      <c r="E235" s="58">
        <f>D235*0.889</f>
        <v>0</v>
      </c>
      <c r="F235" s="58">
        <v>0</v>
      </c>
      <c r="G235" s="58">
        <f>F235*0.889</f>
        <v>0</v>
      </c>
      <c r="H235" s="58">
        <v>0</v>
      </c>
      <c r="I235" s="58">
        <f>H235*0.889</f>
        <v>0</v>
      </c>
      <c r="J235" s="58">
        <f t="shared" si="51"/>
        <v>0</v>
      </c>
      <c r="K235" s="58">
        <f t="shared" si="51"/>
        <v>0</v>
      </c>
    </row>
    <row r="236" spans="1:11" ht="10.5" customHeight="1">
      <c r="A236" s="636"/>
      <c r="B236" s="636"/>
      <c r="C236" s="224" t="s">
        <v>50</v>
      </c>
      <c r="D236" s="58">
        <v>0</v>
      </c>
      <c r="E236" s="58">
        <f>D236*0.889</f>
        <v>0</v>
      </c>
      <c r="F236" s="58">
        <v>0</v>
      </c>
      <c r="G236" s="58">
        <f>F236*0.889</f>
        <v>0</v>
      </c>
      <c r="H236" s="58">
        <v>0</v>
      </c>
      <c r="I236" s="58">
        <f>H236*0.889</f>
        <v>0</v>
      </c>
      <c r="J236" s="58">
        <f t="shared" si="51"/>
        <v>0</v>
      </c>
      <c r="K236" s="58">
        <f t="shared" si="51"/>
        <v>0</v>
      </c>
    </row>
    <row r="237" spans="1:11" ht="10.5" customHeight="1">
      <c r="A237" s="636"/>
      <c r="B237" s="636"/>
      <c r="C237" s="224" t="s">
        <v>49</v>
      </c>
      <c r="D237" s="58">
        <v>0</v>
      </c>
      <c r="E237" s="58">
        <f>D237*0.889</f>
        <v>0</v>
      </c>
      <c r="F237" s="58">
        <v>0</v>
      </c>
      <c r="G237" s="58">
        <f>F237*0.889</f>
        <v>0</v>
      </c>
      <c r="H237" s="58">
        <v>0</v>
      </c>
      <c r="I237" s="58">
        <f>H237*0.889</f>
        <v>0</v>
      </c>
      <c r="J237" s="58">
        <f t="shared" si="51"/>
        <v>0</v>
      </c>
      <c r="K237" s="58">
        <f t="shared" si="51"/>
        <v>0</v>
      </c>
    </row>
    <row r="238" spans="1:11" ht="10.5" customHeight="1">
      <c r="A238" s="636"/>
      <c r="B238" s="636"/>
      <c r="C238" s="5" t="s">
        <v>51</v>
      </c>
      <c r="D238" s="130">
        <f>SUM(D234:D237)</f>
        <v>0</v>
      </c>
      <c r="E238" s="130">
        <f>SUM(E234:E237)</f>
        <v>0</v>
      </c>
      <c r="F238" s="130">
        <f>SUM(F234:F237)</f>
        <v>0</v>
      </c>
      <c r="G238" s="130">
        <f>SUM(G234:G237)</f>
        <v>0</v>
      </c>
      <c r="H238" s="130"/>
      <c r="I238" s="58">
        <f>I234+I235+I236+I237</f>
        <v>0</v>
      </c>
      <c r="J238" s="130">
        <f>SUM(J234:J237)</f>
        <v>0</v>
      </c>
      <c r="K238" s="130">
        <f>SUM(K234:K237)</f>
        <v>0</v>
      </c>
    </row>
    <row r="239" spans="1:11" ht="10.5" customHeight="1">
      <c r="A239" s="637"/>
      <c r="B239" s="637"/>
      <c r="C239" s="227" t="s">
        <v>288</v>
      </c>
      <c r="D239" s="59">
        <f>D233+D238</f>
        <v>0</v>
      </c>
      <c r="E239" s="59">
        <f aca="true" t="shared" si="52" ref="E239:K239">E233+E238</f>
        <v>0</v>
      </c>
      <c r="F239" s="59">
        <f t="shared" si="52"/>
        <v>0</v>
      </c>
      <c r="G239" s="59">
        <f t="shared" si="52"/>
        <v>0</v>
      </c>
      <c r="H239" s="59">
        <f t="shared" si="52"/>
        <v>0</v>
      </c>
      <c r="I239" s="284">
        <f>I233+I238</f>
        <v>0</v>
      </c>
      <c r="J239" s="59">
        <f t="shared" si="52"/>
        <v>0</v>
      </c>
      <c r="K239" s="59">
        <f t="shared" si="52"/>
        <v>0</v>
      </c>
    </row>
    <row r="240" spans="1:11" ht="10.5" customHeight="1">
      <c r="A240" s="638" t="s">
        <v>56</v>
      </c>
      <c r="B240" s="639"/>
      <c r="C240" s="640"/>
      <c r="D240" s="422">
        <f aca="true" t="shared" si="53" ref="D240:K240">D229+D239</f>
        <v>0</v>
      </c>
      <c r="E240" s="422">
        <f t="shared" si="53"/>
        <v>0</v>
      </c>
      <c r="F240" s="422">
        <f t="shared" si="53"/>
        <v>0</v>
      </c>
      <c r="G240" s="422">
        <f t="shared" si="53"/>
        <v>0</v>
      </c>
      <c r="H240" s="422">
        <f t="shared" si="53"/>
        <v>0</v>
      </c>
      <c r="I240" s="422">
        <f t="shared" si="53"/>
        <v>0</v>
      </c>
      <c r="J240" s="422">
        <f t="shared" si="53"/>
        <v>0</v>
      </c>
      <c r="K240" s="422">
        <f t="shared" si="53"/>
        <v>0</v>
      </c>
    </row>
    <row r="241" spans="1:11" ht="10.5" customHeight="1">
      <c r="A241" s="629" t="s">
        <v>9</v>
      </c>
      <c r="B241" s="630"/>
      <c r="C241" s="224" t="s">
        <v>43</v>
      </c>
      <c r="D241" s="58">
        <f>D210+D220+D230</f>
        <v>0</v>
      </c>
      <c r="E241" s="58">
        <f aca="true" t="shared" si="54" ref="E241:K243">E210+E220+E230</f>
        <v>0</v>
      </c>
      <c r="F241" s="58">
        <f t="shared" si="54"/>
        <v>0</v>
      </c>
      <c r="G241" s="58">
        <f t="shared" si="54"/>
        <v>0</v>
      </c>
      <c r="H241" s="58">
        <f t="shared" si="54"/>
        <v>0</v>
      </c>
      <c r="I241" s="58">
        <f t="shared" si="54"/>
        <v>0</v>
      </c>
      <c r="J241" s="58">
        <f t="shared" si="54"/>
        <v>0</v>
      </c>
      <c r="K241" s="58">
        <f t="shared" si="54"/>
        <v>0</v>
      </c>
    </row>
    <row r="242" spans="1:11" ht="10.5" customHeight="1">
      <c r="A242" s="631"/>
      <c r="B242" s="632"/>
      <c r="C242" s="224" t="s">
        <v>44</v>
      </c>
      <c r="D242" s="58">
        <f>D211+D221+D231</f>
        <v>0</v>
      </c>
      <c r="E242" s="58">
        <f t="shared" si="54"/>
        <v>0</v>
      </c>
      <c r="F242" s="58">
        <f t="shared" si="54"/>
        <v>0</v>
      </c>
      <c r="G242" s="58">
        <f t="shared" si="54"/>
        <v>0</v>
      </c>
      <c r="H242" s="58">
        <f t="shared" si="54"/>
        <v>0</v>
      </c>
      <c r="I242" s="58">
        <f t="shared" si="54"/>
        <v>0</v>
      </c>
      <c r="J242" s="58">
        <f>J211+J221+J231</f>
        <v>0</v>
      </c>
      <c r="K242" s="58">
        <f>K211+K221+K231</f>
        <v>0</v>
      </c>
    </row>
    <row r="243" spans="1:11" ht="10.5" customHeight="1">
      <c r="A243" s="631"/>
      <c r="B243" s="632"/>
      <c r="C243" s="224" t="s">
        <v>45</v>
      </c>
      <c r="D243" s="58">
        <f>D212+D222+D232</f>
        <v>0</v>
      </c>
      <c r="E243" s="58">
        <f t="shared" si="54"/>
        <v>0</v>
      </c>
      <c r="F243" s="58">
        <f t="shared" si="54"/>
        <v>0</v>
      </c>
      <c r="G243" s="58">
        <f t="shared" si="54"/>
        <v>0</v>
      </c>
      <c r="H243" s="58">
        <f t="shared" si="54"/>
        <v>0</v>
      </c>
      <c r="I243" s="58">
        <f t="shared" si="54"/>
        <v>0</v>
      </c>
      <c r="J243" s="58">
        <f>J212+J222+J232</f>
        <v>0</v>
      </c>
      <c r="K243" s="58">
        <f>K212+K222+K232</f>
        <v>0</v>
      </c>
    </row>
    <row r="244" spans="1:11" ht="10.5" customHeight="1">
      <c r="A244" s="631"/>
      <c r="B244" s="632"/>
      <c r="C244" s="227" t="s">
        <v>46</v>
      </c>
      <c r="D244" s="59">
        <f aca="true" t="shared" si="55" ref="D244:I244">SUM(D241:D243)</f>
        <v>0</v>
      </c>
      <c r="E244" s="59">
        <f t="shared" si="55"/>
        <v>0</v>
      </c>
      <c r="F244" s="59">
        <f t="shared" si="55"/>
        <v>0</v>
      </c>
      <c r="G244" s="59">
        <f t="shared" si="55"/>
        <v>0</v>
      </c>
      <c r="H244" s="59">
        <f t="shared" si="55"/>
        <v>0</v>
      </c>
      <c r="I244" s="59">
        <f t="shared" si="55"/>
        <v>0</v>
      </c>
      <c r="J244" s="59">
        <f>SUM(J241:J243)</f>
        <v>0</v>
      </c>
      <c r="K244" s="59">
        <f>SUM(K241:K243)</f>
        <v>0</v>
      </c>
    </row>
    <row r="245" spans="1:11" ht="10.5" customHeight="1">
      <c r="A245" s="631"/>
      <c r="B245" s="632"/>
      <c r="C245" s="224" t="s">
        <v>47</v>
      </c>
      <c r="D245" s="58">
        <f aca="true" t="shared" si="56" ref="D245:K248">D214+D224+D234</f>
        <v>0</v>
      </c>
      <c r="E245" s="58">
        <f t="shared" si="56"/>
        <v>0</v>
      </c>
      <c r="F245" s="58">
        <f t="shared" si="56"/>
        <v>0</v>
      </c>
      <c r="G245" s="58">
        <f t="shared" si="56"/>
        <v>0</v>
      </c>
      <c r="H245" s="58">
        <f t="shared" si="56"/>
        <v>0</v>
      </c>
      <c r="I245" s="58">
        <f t="shared" si="56"/>
        <v>0</v>
      </c>
      <c r="J245" s="58">
        <f t="shared" si="56"/>
        <v>0</v>
      </c>
      <c r="K245" s="58">
        <f t="shared" si="56"/>
        <v>0</v>
      </c>
    </row>
    <row r="246" spans="1:11" ht="10.5" customHeight="1">
      <c r="A246" s="631"/>
      <c r="B246" s="632"/>
      <c r="C246" s="224" t="s">
        <v>48</v>
      </c>
      <c r="D246" s="58">
        <f t="shared" si="56"/>
        <v>0</v>
      </c>
      <c r="E246" s="58">
        <f t="shared" si="56"/>
        <v>0</v>
      </c>
      <c r="F246" s="58">
        <f t="shared" si="56"/>
        <v>0</v>
      </c>
      <c r="G246" s="58">
        <f t="shared" si="56"/>
        <v>0</v>
      </c>
      <c r="H246" s="58">
        <f t="shared" si="56"/>
        <v>0</v>
      </c>
      <c r="I246" s="58">
        <f t="shared" si="56"/>
        <v>0</v>
      </c>
      <c r="J246" s="58">
        <f t="shared" si="56"/>
        <v>0</v>
      </c>
      <c r="K246" s="58">
        <f t="shared" si="56"/>
        <v>0</v>
      </c>
    </row>
    <row r="247" spans="1:11" ht="10.5" customHeight="1">
      <c r="A247" s="631"/>
      <c r="B247" s="632"/>
      <c r="C247" s="224" t="s">
        <v>50</v>
      </c>
      <c r="D247" s="58">
        <f t="shared" si="56"/>
        <v>0</v>
      </c>
      <c r="E247" s="58">
        <f t="shared" si="56"/>
        <v>0</v>
      </c>
      <c r="F247" s="58">
        <f t="shared" si="56"/>
        <v>0</v>
      </c>
      <c r="G247" s="58">
        <f t="shared" si="56"/>
        <v>0</v>
      </c>
      <c r="H247" s="58">
        <f t="shared" si="56"/>
        <v>0</v>
      </c>
      <c r="I247" s="58">
        <f t="shared" si="56"/>
        <v>0</v>
      </c>
      <c r="J247" s="58">
        <f t="shared" si="56"/>
        <v>0</v>
      </c>
      <c r="K247" s="58">
        <f t="shared" si="56"/>
        <v>0</v>
      </c>
    </row>
    <row r="248" spans="1:11" ht="10.5" customHeight="1">
      <c r="A248" s="631"/>
      <c r="B248" s="632"/>
      <c r="C248" s="224" t="s">
        <v>49</v>
      </c>
      <c r="D248" s="58">
        <f t="shared" si="56"/>
        <v>0</v>
      </c>
      <c r="E248" s="58">
        <f t="shared" si="56"/>
        <v>0</v>
      </c>
      <c r="F248" s="58">
        <f t="shared" si="56"/>
        <v>0</v>
      </c>
      <c r="G248" s="58">
        <f t="shared" si="56"/>
        <v>0</v>
      </c>
      <c r="H248" s="58">
        <f t="shared" si="56"/>
        <v>0</v>
      </c>
      <c r="I248" s="58">
        <f t="shared" si="56"/>
        <v>0</v>
      </c>
      <c r="J248" s="58">
        <f t="shared" si="56"/>
        <v>0</v>
      </c>
      <c r="K248" s="58">
        <f t="shared" si="56"/>
        <v>0</v>
      </c>
    </row>
    <row r="249" spans="1:11" ht="10.5" customHeight="1">
      <c r="A249" s="631"/>
      <c r="B249" s="632"/>
      <c r="C249" s="227" t="s">
        <v>51</v>
      </c>
      <c r="D249" s="59">
        <f aca="true" t="shared" si="57" ref="D249:K249">SUM(D245:D248)</f>
        <v>0</v>
      </c>
      <c r="E249" s="59">
        <f t="shared" si="57"/>
        <v>0</v>
      </c>
      <c r="F249" s="59">
        <f t="shared" si="57"/>
        <v>0</v>
      </c>
      <c r="G249" s="59">
        <f t="shared" si="57"/>
        <v>0</v>
      </c>
      <c r="H249" s="59">
        <f t="shared" si="57"/>
        <v>0</v>
      </c>
      <c r="I249" s="59">
        <f t="shared" si="57"/>
        <v>0</v>
      </c>
      <c r="J249" s="59">
        <f t="shared" si="57"/>
        <v>0</v>
      </c>
      <c r="K249" s="59">
        <f t="shared" si="57"/>
        <v>0</v>
      </c>
    </row>
    <row r="250" spans="1:11" ht="10.5" customHeight="1">
      <c r="A250" s="633"/>
      <c r="B250" s="634"/>
      <c r="C250" s="446" t="s">
        <v>9</v>
      </c>
      <c r="D250" s="422">
        <f aca="true" t="shared" si="58" ref="D250:J250">D244+D249</f>
        <v>0</v>
      </c>
      <c r="E250" s="422">
        <f t="shared" si="58"/>
        <v>0</v>
      </c>
      <c r="F250" s="422">
        <f t="shared" si="58"/>
        <v>0</v>
      </c>
      <c r="G250" s="422">
        <f t="shared" si="58"/>
        <v>0</v>
      </c>
      <c r="H250" s="422">
        <f t="shared" si="58"/>
        <v>0</v>
      </c>
      <c r="I250" s="422">
        <f t="shared" si="58"/>
        <v>0</v>
      </c>
      <c r="J250" s="422">
        <f t="shared" si="58"/>
        <v>0</v>
      </c>
      <c r="K250" s="422">
        <f>K244+K249</f>
        <v>0</v>
      </c>
    </row>
    <row r="251" spans="1:11" ht="10.5" customHeight="1">
      <c r="A251" s="454"/>
      <c r="B251" s="454"/>
      <c r="C251" s="456"/>
      <c r="D251" s="171"/>
      <c r="E251" s="171"/>
      <c r="F251" s="171"/>
      <c r="G251" s="171"/>
      <c r="H251" s="171"/>
      <c r="I251" s="171"/>
      <c r="J251" s="171"/>
      <c r="K251" s="171"/>
    </row>
    <row r="252" spans="1:11" ht="10.5" customHeight="1">
      <c r="A252" s="454"/>
      <c r="B252" s="454"/>
      <c r="C252" s="456"/>
      <c r="D252" s="171"/>
      <c r="E252" s="171"/>
      <c r="F252" s="171"/>
      <c r="G252" s="171"/>
      <c r="H252" s="171"/>
      <c r="I252" s="171"/>
      <c r="J252" s="171"/>
      <c r="K252" s="171"/>
    </row>
    <row r="253" spans="1:11" ht="10.5" customHeight="1">
      <c r="A253" s="454"/>
      <c r="B253" s="454"/>
      <c r="C253" s="456"/>
      <c r="D253" s="171"/>
      <c r="E253" s="171"/>
      <c r="F253" s="171"/>
      <c r="G253" s="171"/>
      <c r="H253" s="171"/>
      <c r="I253" s="171"/>
      <c r="J253" s="171"/>
      <c r="K253" s="171"/>
    </row>
    <row r="254" spans="1:11" ht="12.75">
      <c r="A254" s="641" t="s">
        <v>22</v>
      </c>
      <c r="B254" s="641"/>
      <c r="C254" s="641"/>
      <c r="D254" s="222"/>
      <c r="E254" s="222"/>
      <c r="F254" s="222"/>
      <c r="G254" s="222"/>
      <c r="H254" s="222"/>
      <c r="I254" s="222"/>
      <c r="J254" s="222"/>
      <c r="K254" s="222"/>
    </row>
    <row r="255" spans="1:11" ht="12.75">
      <c r="A255" s="641" t="s">
        <v>60</v>
      </c>
      <c r="B255" s="641"/>
      <c r="C255" s="641"/>
      <c r="D255" s="222"/>
      <c r="E255" s="222"/>
      <c r="F255" s="222"/>
      <c r="G255" s="222"/>
      <c r="H255" s="222"/>
      <c r="I255" s="222"/>
      <c r="J255" s="222"/>
      <c r="K255" s="222"/>
    </row>
    <row r="256" spans="1:11" ht="12.75">
      <c r="A256" s="642" t="s">
        <v>520</v>
      </c>
      <c r="B256" s="642"/>
      <c r="C256" s="642"/>
      <c r="D256" s="642"/>
      <c r="E256" s="642"/>
      <c r="F256" s="642"/>
      <c r="G256" s="642"/>
      <c r="H256" s="642"/>
      <c r="I256" s="642"/>
      <c r="J256" s="642"/>
      <c r="K256" s="642"/>
    </row>
    <row r="257" spans="1:11" ht="10.5" customHeight="1">
      <c r="A257" s="222"/>
      <c r="B257" s="222"/>
      <c r="C257" s="222"/>
      <c r="D257" s="222"/>
      <c r="E257" s="222"/>
      <c r="F257" s="222"/>
      <c r="G257" s="222"/>
      <c r="H257" s="222"/>
      <c r="I257" s="222"/>
      <c r="J257" s="222"/>
      <c r="K257" s="285" t="s">
        <v>59</v>
      </c>
    </row>
    <row r="258" spans="1:11" ht="11.25" customHeight="1">
      <c r="A258" s="643" t="s">
        <v>37</v>
      </c>
      <c r="B258" s="644"/>
      <c r="C258" s="649" t="s">
        <v>38</v>
      </c>
      <c r="D258" s="650" t="s">
        <v>39</v>
      </c>
      <c r="E258" s="650"/>
      <c r="F258" s="650"/>
      <c r="G258" s="650"/>
      <c r="H258" s="650"/>
      <c r="I258" s="650"/>
      <c r="J258" s="650"/>
      <c r="K258" s="650"/>
    </row>
    <row r="259" spans="1:11" ht="10.5" customHeight="1">
      <c r="A259" s="645"/>
      <c r="B259" s="646"/>
      <c r="C259" s="649"/>
      <c r="D259" s="651" t="s">
        <v>61</v>
      </c>
      <c r="E259" s="651"/>
      <c r="F259" s="651" t="s">
        <v>62</v>
      </c>
      <c r="G259" s="651"/>
      <c r="H259" s="651" t="s">
        <v>63</v>
      </c>
      <c r="I259" s="651"/>
      <c r="J259" s="651" t="s">
        <v>64</v>
      </c>
      <c r="K259" s="651"/>
    </row>
    <row r="260" spans="1:11" ht="10.5" customHeight="1">
      <c r="A260" s="647"/>
      <c r="B260" s="648"/>
      <c r="C260" s="649"/>
      <c r="D260" s="407" t="s">
        <v>40</v>
      </c>
      <c r="E260" s="407" t="s">
        <v>41</v>
      </c>
      <c r="F260" s="407" t="s">
        <v>40</v>
      </c>
      <c r="G260" s="407" t="s">
        <v>41</v>
      </c>
      <c r="H260" s="407" t="s">
        <v>40</v>
      </c>
      <c r="I260" s="407" t="s">
        <v>41</v>
      </c>
      <c r="J260" s="407" t="s">
        <v>40</v>
      </c>
      <c r="K260" s="407" t="s">
        <v>41</v>
      </c>
    </row>
    <row r="261" spans="1:11" ht="10.5" customHeight="1">
      <c r="A261" s="629" t="s">
        <v>52</v>
      </c>
      <c r="B261" s="630"/>
      <c r="C261" s="224" t="s">
        <v>43</v>
      </c>
      <c r="D261" s="225">
        <v>0</v>
      </c>
      <c r="E261" s="225">
        <v>0</v>
      </c>
      <c r="F261" s="225">
        <v>0</v>
      </c>
      <c r="G261" s="225">
        <f>F261*0.845</f>
        <v>0</v>
      </c>
      <c r="H261" s="225">
        <v>0</v>
      </c>
      <c r="I261" s="225">
        <f>H261*0.845</f>
        <v>0</v>
      </c>
      <c r="J261" s="225">
        <f aca="true" t="shared" si="59" ref="J261:K263">D261+F261+H261</f>
        <v>0</v>
      </c>
      <c r="K261" s="225">
        <f t="shared" si="59"/>
        <v>0</v>
      </c>
    </row>
    <row r="262" spans="1:11" ht="9.75" customHeight="1">
      <c r="A262" s="631"/>
      <c r="B262" s="632"/>
      <c r="C262" s="224" t="s">
        <v>44</v>
      </c>
      <c r="D262" s="225">
        <v>0</v>
      </c>
      <c r="E262" s="225">
        <v>0</v>
      </c>
      <c r="F262" s="225">
        <v>0</v>
      </c>
      <c r="G262" s="225">
        <f>F262*0.845</f>
        <v>0</v>
      </c>
      <c r="H262" s="225">
        <v>0</v>
      </c>
      <c r="I262" s="225">
        <f>H262*0.845</f>
        <v>0</v>
      </c>
      <c r="J262" s="225">
        <f t="shared" si="59"/>
        <v>0</v>
      </c>
      <c r="K262" s="225">
        <f t="shared" si="59"/>
        <v>0</v>
      </c>
    </row>
    <row r="263" spans="1:11" ht="10.5" customHeight="1">
      <c r="A263" s="631"/>
      <c r="B263" s="632"/>
      <c r="C263" s="224" t="s">
        <v>45</v>
      </c>
      <c r="D263" s="225">
        <v>0</v>
      </c>
      <c r="E263" s="225">
        <v>0</v>
      </c>
      <c r="F263" s="225">
        <v>0</v>
      </c>
      <c r="G263" s="225">
        <f>F263*0.845</f>
        <v>0</v>
      </c>
      <c r="H263" s="225">
        <v>0</v>
      </c>
      <c r="I263" s="225">
        <f>H263*0.845</f>
        <v>0</v>
      </c>
      <c r="J263" s="225">
        <f t="shared" si="59"/>
        <v>0</v>
      </c>
      <c r="K263" s="225">
        <f t="shared" si="59"/>
        <v>0</v>
      </c>
    </row>
    <row r="264" spans="1:11" ht="10.5" customHeight="1">
      <c r="A264" s="631"/>
      <c r="B264" s="632"/>
      <c r="C264" s="5" t="s">
        <v>46</v>
      </c>
      <c r="D264" s="226">
        <v>0</v>
      </c>
      <c r="E264" s="226">
        <v>0</v>
      </c>
      <c r="F264" s="226">
        <f>SUM(F261:F263)</f>
        <v>0</v>
      </c>
      <c r="G264" s="226">
        <f>SUM(G261:G263)</f>
        <v>0</v>
      </c>
      <c r="H264" s="226">
        <f>SUM(H261:H263)</f>
        <v>0</v>
      </c>
      <c r="I264" s="225">
        <f>H264*0.845</f>
        <v>0</v>
      </c>
      <c r="J264" s="226">
        <f>SUM(J261:J263)</f>
        <v>0</v>
      </c>
      <c r="K264" s="226">
        <f>SUM(K261:K263)</f>
        <v>0</v>
      </c>
    </row>
    <row r="265" spans="1:11" ht="9.75" customHeight="1">
      <c r="A265" s="631"/>
      <c r="B265" s="632"/>
      <c r="C265" s="224" t="s">
        <v>47</v>
      </c>
      <c r="D265" s="225">
        <v>0</v>
      </c>
      <c r="E265" s="225">
        <v>0</v>
      </c>
      <c r="F265" s="225">
        <v>0</v>
      </c>
      <c r="G265" s="225">
        <f>F265*0.889</f>
        <v>0</v>
      </c>
      <c r="H265" s="225">
        <v>0</v>
      </c>
      <c r="I265" s="225">
        <f>H265*0.889</f>
        <v>0</v>
      </c>
      <c r="J265" s="225">
        <f aca="true" t="shared" si="60" ref="J265:K269">D265+F265+H265</f>
        <v>0</v>
      </c>
      <c r="K265" s="225">
        <f t="shared" si="60"/>
        <v>0</v>
      </c>
    </row>
    <row r="266" spans="1:11" ht="10.5" customHeight="1">
      <c r="A266" s="631"/>
      <c r="B266" s="632"/>
      <c r="C266" s="224" t="s">
        <v>48</v>
      </c>
      <c r="D266" s="225">
        <v>0</v>
      </c>
      <c r="E266" s="225">
        <v>0</v>
      </c>
      <c r="F266" s="225">
        <v>0</v>
      </c>
      <c r="G266" s="225">
        <f>F266*0.889</f>
        <v>0</v>
      </c>
      <c r="H266" s="225">
        <v>0</v>
      </c>
      <c r="I266" s="225">
        <f>H266*0.889</f>
        <v>0</v>
      </c>
      <c r="J266" s="225">
        <f t="shared" si="60"/>
        <v>0</v>
      </c>
      <c r="K266" s="225">
        <f t="shared" si="60"/>
        <v>0</v>
      </c>
    </row>
    <row r="267" spans="1:11" ht="10.5" customHeight="1">
      <c r="A267" s="631"/>
      <c r="B267" s="632"/>
      <c r="C267" s="224" t="s">
        <v>50</v>
      </c>
      <c r="D267" s="225">
        <v>0</v>
      </c>
      <c r="E267" s="225">
        <v>0</v>
      </c>
      <c r="F267" s="225">
        <v>0</v>
      </c>
      <c r="G267" s="225">
        <f>F267*0.889</f>
        <v>0</v>
      </c>
      <c r="H267" s="225">
        <v>0</v>
      </c>
      <c r="I267" s="225">
        <f>H267*0.889</f>
        <v>0</v>
      </c>
      <c r="J267" s="225">
        <f t="shared" si="60"/>
        <v>0</v>
      </c>
      <c r="K267" s="225">
        <f t="shared" si="60"/>
        <v>0</v>
      </c>
    </row>
    <row r="268" spans="1:11" ht="10.5" customHeight="1">
      <c r="A268" s="631"/>
      <c r="B268" s="632"/>
      <c r="C268" s="224" t="s">
        <v>49</v>
      </c>
      <c r="D268" s="225">
        <v>0</v>
      </c>
      <c r="E268" s="225">
        <v>0</v>
      </c>
      <c r="F268" s="225">
        <v>0</v>
      </c>
      <c r="G268" s="225">
        <f>F268*0.889</f>
        <v>0</v>
      </c>
      <c r="H268" s="225">
        <v>0</v>
      </c>
      <c r="I268" s="225">
        <f>H268*0.889</f>
        <v>0</v>
      </c>
      <c r="J268" s="225">
        <f t="shared" si="60"/>
        <v>0</v>
      </c>
      <c r="K268" s="225">
        <f t="shared" si="60"/>
        <v>0</v>
      </c>
    </row>
    <row r="269" spans="1:11" ht="10.5" customHeight="1">
      <c r="A269" s="631"/>
      <c r="B269" s="632"/>
      <c r="C269" s="5" t="s">
        <v>51</v>
      </c>
      <c r="D269" s="226">
        <v>0</v>
      </c>
      <c r="E269" s="226">
        <v>0</v>
      </c>
      <c r="F269" s="226">
        <f>SUM(F265:F268)</f>
        <v>0</v>
      </c>
      <c r="G269" s="226">
        <f>SUM(G265:G268)</f>
        <v>0</v>
      </c>
      <c r="H269" s="226">
        <f>SUM(H265:H268)</f>
        <v>0</v>
      </c>
      <c r="I269" s="225">
        <f>H269*0.889</f>
        <v>0</v>
      </c>
      <c r="J269" s="226">
        <f t="shared" si="60"/>
        <v>0</v>
      </c>
      <c r="K269" s="226">
        <f t="shared" si="60"/>
        <v>0</v>
      </c>
    </row>
    <row r="270" spans="1:11" ht="10.5" customHeight="1">
      <c r="A270" s="633"/>
      <c r="B270" s="634"/>
      <c r="C270" s="227" t="s">
        <v>288</v>
      </c>
      <c r="D270" s="228">
        <v>0</v>
      </c>
      <c r="E270" s="228">
        <v>0</v>
      </c>
      <c r="F270" s="228">
        <f aca="true" t="shared" si="61" ref="F270:K270">F264+F269</f>
        <v>0</v>
      </c>
      <c r="G270" s="228">
        <f t="shared" si="61"/>
        <v>0</v>
      </c>
      <c r="H270" s="228">
        <f t="shared" si="61"/>
        <v>0</v>
      </c>
      <c r="I270" s="228">
        <f t="shared" si="61"/>
        <v>0</v>
      </c>
      <c r="J270" s="228">
        <f t="shared" si="61"/>
        <v>0</v>
      </c>
      <c r="K270" s="228">
        <f t="shared" si="61"/>
        <v>0</v>
      </c>
    </row>
    <row r="271" spans="1:11" ht="9.75" customHeight="1">
      <c r="A271" s="635" t="s">
        <v>53</v>
      </c>
      <c r="B271" s="635" t="s">
        <v>54</v>
      </c>
      <c r="C271" s="224" t="s">
        <v>43</v>
      </c>
      <c r="D271" s="225">
        <v>546</v>
      </c>
      <c r="E271" s="225">
        <v>462</v>
      </c>
      <c r="F271" s="225">
        <v>0</v>
      </c>
      <c r="G271" s="225">
        <f>F271*0.845</f>
        <v>0</v>
      </c>
      <c r="H271" s="225">
        <v>0</v>
      </c>
      <c r="I271" s="225">
        <f>H271*0.845</f>
        <v>0</v>
      </c>
      <c r="J271" s="225">
        <f aca="true" t="shared" si="62" ref="J271:K273">D271+F271+H271</f>
        <v>546</v>
      </c>
      <c r="K271" s="225">
        <f t="shared" si="62"/>
        <v>462</v>
      </c>
    </row>
    <row r="272" spans="1:11" ht="9.75" customHeight="1">
      <c r="A272" s="636"/>
      <c r="B272" s="636"/>
      <c r="C272" s="224" t="s">
        <v>44</v>
      </c>
      <c r="D272" s="225">
        <v>36</v>
      </c>
      <c r="E272" s="225">
        <v>30</v>
      </c>
      <c r="F272" s="225">
        <v>0</v>
      </c>
      <c r="G272" s="225">
        <f>F272*0.845</f>
        <v>0</v>
      </c>
      <c r="H272" s="225">
        <v>0</v>
      </c>
      <c r="I272" s="225">
        <f>H272*0.845</f>
        <v>0</v>
      </c>
      <c r="J272" s="225">
        <f t="shared" si="62"/>
        <v>36</v>
      </c>
      <c r="K272" s="225">
        <f t="shared" si="62"/>
        <v>30</v>
      </c>
    </row>
    <row r="273" spans="1:11" ht="9.75" customHeight="1">
      <c r="A273" s="636"/>
      <c r="B273" s="636"/>
      <c r="C273" s="224" t="s">
        <v>45</v>
      </c>
      <c r="D273" s="225">
        <v>18</v>
      </c>
      <c r="E273" s="225">
        <v>15</v>
      </c>
      <c r="F273" s="225">
        <v>0</v>
      </c>
      <c r="G273" s="225">
        <f>F273*0.845</f>
        <v>0</v>
      </c>
      <c r="H273" s="225">
        <v>0</v>
      </c>
      <c r="I273" s="225">
        <f>H273*0.845</f>
        <v>0</v>
      </c>
      <c r="J273" s="225">
        <f t="shared" si="62"/>
        <v>18</v>
      </c>
      <c r="K273" s="225">
        <f t="shared" si="62"/>
        <v>15</v>
      </c>
    </row>
    <row r="274" spans="1:11" ht="10.5" customHeight="1">
      <c r="A274" s="636"/>
      <c r="B274" s="636"/>
      <c r="C274" s="5" t="s">
        <v>46</v>
      </c>
      <c r="D274" s="226">
        <v>600</v>
      </c>
      <c r="E274" s="226">
        <v>507</v>
      </c>
      <c r="F274" s="226">
        <f>SUM(F271:F273)</f>
        <v>0</v>
      </c>
      <c r="G274" s="226">
        <f>SUM(G271:G273)</f>
        <v>0</v>
      </c>
      <c r="H274" s="226">
        <f>SUM(H271:H273)</f>
        <v>0</v>
      </c>
      <c r="I274" s="225">
        <f>H274*0.845</f>
        <v>0</v>
      </c>
      <c r="J274" s="226">
        <f>SUM(J271:J273)</f>
        <v>600</v>
      </c>
      <c r="K274" s="226">
        <f>SUM(K271:K273)</f>
        <v>507</v>
      </c>
    </row>
    <row r="275" spans="1:11" ht="10.5" customHeight="1">
      <c r="A275" s="636"/>
      <c r="B275" s="636"/>
      <c r="C275" s="224" t="s">
        <v>47</v>
      </c>
      <c r="D275" s="225">
        <v>450</v>
      </c>
      <c r="E275" s="225">
        <v>400</v>
      </c>
      <c r="F275" s="225">
        <v>0</v>
      </c>
      <c r="G275" s="225">
        <f>F275*0.889</f>
        <v>0</v>
      </c>
      <c r="H275" s="225">
        <v>0</v>
      </c>
      <c r="I275" s="225">
        <f>H275*0.889</f>
        <v>0</v>
      </c>
      <c r="J275" s="225">
        <f aca="true" t="shared" si="63" ref="J275:K278">D275+F275+H275</f>
        <v>450</v>
      </c>
      <c r="K275" s="225">
        <f t="shared" si="63"/>
        <v>400</v>
      </c>
    </row>
    <row r="276" spans="1:11" ht="11.25" customHeight="1">
      <c r="A276" s="636"/>
      <c r="B276" s="636"/>
      <c r="C276" s="224" t="s">
        <v>48</v>
      </c>
      <c r="D276" s="225">
        <v>0</v>
      </c>
      <c r="E276" s="225">
        <v>0</v>
      </c>
      <c r="F276" s="225">
        <v>0</v>
      </c>
      <c r="G276" s="225">
        <f>F276*0.889</f>
        <v>0</v>
      </c>
      <c r="H276" s="225">
        <v>0</v>
      </c>
      <c r="I276" s="225">
        <f>H276*0.889</f>
        <v>0</v>
      </c>
      <c r="J276" s="225">
        <f t="shared" si="63"/>
        <v>0</v>
      </c>
      <c r="K276" s="225">
        <f t="shared" si="63"/>
        <v>0</v>
      </c>
    </row>
    <row r="277" spans="1:11" ht="10.5" customHeight="1">
      <c r="A277" s="636"/>
      <c r="B277" s="636"/>
      <c r="C277" s="224" t="s">
        <v>50</v>
      </c>
      <c r="D277" s="225">
        <v>0</v>
      </c>
      <c r="E277" s="225">
        <v>0</v>
      </c>
      <c r="F277" s="225">
        <v>0</v>
      </c>
      <c r="G277" s="225">
        <f>F277*0.889</f>
        <v>0</v>
      </c>
      <c r="H277" s="225">
        <v>0</v>
      </c>
      <c r="I277" s="225">
        <f>H277*0.889</f>
        <v>0</v>
      </c>
      <c r="J277" s="225">
        <f t="shared" si="63"/>
        <v>0</v>
      </c>
      <c r="K277" s="225">
        <f t="shared" si="63"/>
        <v>0</v>
      </c>
    </row>
    <row r="278" spans="1:11" ht="11.25" customHeight="1">
      <c r="A278" s="636"/>
      <c r="B278" s="636"/>
      <c r="C278" s="224" t="s">
        <v>49</v>
      </c>
      <c r="D278" s="225">
        <v>0</v>
      </c>
      <c r="E278" s="225">
        <v>0</v>
      </c>
      <c r="F278" s="225">
        <v>0</v>
      </c>
      <c r="G278" s="225">
        <f>F278*0.889</f>
        <v>0</v>
      </c>
      <c r="H278" s="225">
        <v>0</v>
      </c>
      <c r="I278" s="225">
        <f>H278*0.889</f>
        <v>0</v>
      </c>
      <c r="J278" s="225">
        <f t="shared" si="63"/>
        <v>0</v>
      </c>
      <c r="K278" s="225">
        <f t="shared" si="63"/>
        <v>0</v>
      </c>
    </row>
    <row r="279" spans="1:11" ht="11.25" customHeight="1">
      <c r="A279" s="636"/>
      <c r="B279" s="636"/>
      <c r="C279" s="5" t="s">
        <v>51</v>
      </c>
      <c r="D279" s="226">
        <v>450</v>
      </c>
      <c r="E279" s="226">
        <v>400</v>
      </c>
      <c r="F279" s="226">
        <f>SUM(F275:F278)</f>
        <v>0</v>
      </c>
      <c r="G279" s="226">
        <f>SUM(G275:G278)</f>
        <v>0</v>
      </c>
      <c r="H279" s="226">
        <f>SUM(H275:H278)</f>
        <v>0</v>
      </c>
      <c r="I279" s="225">
        <f>H279*0.889</f>
        <v>0</v>
      </c>
      <c r="J279" s="226">
        <f>SUM(J275:J278)</f>
        <v>450</v>
      </c>
      <c r="K279" s="226">
        <f>SUM(K275:K278)</f>
        <v>400</v>
      </c>
    </row>
    <row r="280" spans="1:11" ht="10.5" customHeight="1">
      <c r="A280" s="636"/>
      <c r="B280" s="637"/>
      <c r="C280" s="227" t="s">
        <v>288</v>
      </c>
      <c r="D280" s="228">
        <v>1050</v>
      </c>
      <c r="E280" s="228">
        <v>907</v>
      </c>
      <c r="F280" s="228">
        <f aca="true" t="shared" si="64" ref="F280:K280">F274+F279</f>
        <v>0</v>
      </c>
      <c r="G280" s="228">
        <f t="shared" si="64"/>
        <v>0</v>
      </c>
      <c r="H280" s="228">
        <f t="shared" si="64"/>
        <v>0</v>
      </c>
      <c r="I280" s="228">
        <f t="shared" si="64"/>
        <v>0</v>
      </c>
      <c r="J280" s="228">
        <f t="shared" si="64"/>
        <v>1050</v>
      </c>
      <c r="K280" s="228">
        <f t="shared" si="64"/>
        <v>907</v>
      </c>
    </row>
    <row r="281" spans="1:11" ht="10.5" customHeight="1">
      <c r="A281" s="636"/>
      <c r="B281" s="635" t="s">
        <v>55</v>
      </c>
      <c r="C281" s="224" t="s">
        <v>43</v>
      </c>
      <c r="D281" s="225">
        <v>0</v>
      </c>
      <c r="E281" s="225">
        <v>0</v>
      </c>
      <c r="F281" s="225">
        <v>0</v>
      </c>
      <c r="G281" s="225">
        <f>F281*0.845</f>
        <v>0</v>
      </c>
      <c r="H281" s="225">
        <v>0</v>
      </c>
      <c r="I281" s="225">
        <v>0</v>
      </c>
      <c r="J281" s="225">
        <f aca="true" t="shared" si="65" ref="J281:K283">D281+F281+H281</f>
        <v>0</v>
      </c>
      <c r="K281" s="225">
        <f t="shared" si="65"/>
        <v>0</v>
      </c>
    </row>
    <row r="282" spans="1:11" ht="9.75" customHeight="1">
      <c r="A282" s="636"/>
      <c r="B282" s="636"/>
      <c r="C282" s="224" t="s">
        <v>44</v>
      </c>
      <c r="D282" s="225">
        <v>0</v>
      </c>
      <c r="E282" s="225">
        <v>0</v>
      </c>
      <c r="F282" s="225">
        <v>0</v>
      </c>
      <c r="G282" s="225">
        <f>F282*0.845</f>
        <v>0</v>
      </c>
      <c r="H282" s="225">
        <v>0</v>
      </c>
      <c r="I282" s="225">
        <v>0</v>
      </c>
      <c r="J282" s="225">
        <f t="shared" si="65"/>
        <v>0</v>
      </c>
      <c r="K282" s="225">
        <f t="shared" si="65"/>
        <v>0</v>
      </c>
    </row>
    <row r="283" spans="1:11" ht="10.5" customHeight="1">
      <c r="A283" s="636"/>
      <c r="B283" s="636"/>
      <c r="C283" s="224" t="s">
        <v>45</v>
      </c>
      <c r="D283" s="225">
        <v>0</v>
      </c>
      <c r="E283" s="225">
        <v>0</v>
      </c>
      <c r="F283" s="225">
        <v>0</v>
      </c>
      <c r="G283" s="225">
        <f>F283*0.845</f>
        <v>0</v>
      </c>
      <c r="H283" s="225">
        <v>0</v>
      </c>
      <c r="I283" s="225">
        <v>0</v>
      </c>
      <c r="J283" s="225">
        <f t="shared" si="65"/>
        <v>0</v>
      </c>
      <c r="K283" s="225">
        <f t="shared" si="65"/>
        <v>0</v>
      </c>
    </row>
    <row r="284" spans="1:11" ht="9.75" customHeight="1">
      <c r="A284" s="636"/>
      <c r="B284" s="636"/>
      <c r="C284" s="5" t="s">
        <v>46</v>
      </c>
      <c r="D284" s="226">
        <v>0</v>
      </c>
      <c r="E284" s="226">
        <v>0</v>
      </c>
      <c r="F284" s="226">
        <f>SUM(F281:F283)</f>
        <v>0</v>
      </c>
      <c r="G284" s="226">
        <f>SUM(G281:G283)</f>
        <v>0</v>
      </c>
      <c r="H284" s="226">
        <v>0</v>
      </c>
      <c r="I284" s="226">
        <v>0</v>
      </c>
      <c r="J284" s="226">
        <f>SUM(J281:J283)</f>
        <v>0</v>
      </c>
      <c r="K284" s="226">
        <f>SUM(K281:K283)</f>
        <v>0</v>
      </c>
    </row>
    <row r="285" spans="1:11" ht="9.75" customHeight="1">
      <c r="A285" s="636"/>
      <c r="B285" s="636"/>
      <c r="C285" s="224" t="s">
        <v>47</v>
      </c>
      <c r="D285" s="225">
        <v>0</v>
      </c>
      <c r="E285" s="225">
        <v>0</v>
      </c>
      <c r="F285" s="225">
        <v>0</v>
      </c>
      <c r="G285" s="225">
        <f>F285*0.889</f>
        <v>0</v>
      </c>
      <c r="H285" s="225">
        <v>0</v>
      </c>
      <c r="I285" s="225">
        <f>H285*0.889</f>
        <v>0</v>
      </c>
      <c r="J285" s="225">
        <f aca="true" t="shared" si="66" ref="J285:K288">D285+F285+H285</f>
        <v>0</v>
      </c>
      <c r="K285" s="225">
        <f t="shared" si="66"/>
        <v>0</v>
      </c>
    </row>
    <row r="286" spans="1:11" ht="9.75" customHeight="1">
      <c r="A286" s="636"/>
      <c r="B286" s="636"/>
      <c r="C286" s="224" t="s">
        <v>48</v>
      </c>
      <c r="D286" s="225">
        <v>0</v>
      </c>
      <c r="E286" s="225">
        <v>0</v>
      </c>
      <c r="F286" s="225">
        <v>0</v>
      </c>
      <c r="G286" s="225">
        <f>F286*0.889</f>
        <v>0</v>
      </c>
      <c r="H286" s="225">
        <v>0</v>
      </c>
      <c r="I286" s="225">
        <f>H286*0.889</f>
        <v>0</v>
      </c>
      <c r="J286" s="225">
        <f t="shared" si="66"/>
        <v>0</v>
      </c>
      <c r="K286" s="225">
        <f t="shared" si="66"/>
        <v>0</v>
      </c>
    </row>
    <row r="287" spans="1:11" ht="10.5" customHeight="1">
      <c r="A287" s="636"/>
      <c r="B287" s="636"/>
      <c r="C287" s="224" t="s">
        <v>50</v>
      </c>
      <c r="D287" s="225">
        <v>0</v>
      </c>
      <c r="E287" s="225">
        <v>0</v>
      </c>
      <c r="F287" s="225">
        <v>0</v>
      </c>
      <c r="G287" s="225">
        <f>F287*0.889</f>
        <v>0</v>
      </c>
      <c r="H287" s="225">
        <v>0</v>
      </c>
      <c r="I287" s="225">
        <f>H287*0.889</f>
        <v>0</v>
      </c>
      <c r="J287" s="225">
        <f t="shared" si="66"/>
        <v>0</v>
      </c>
      <c r="K287" s="225">
        <f t="shared" si="66"/>
        <v>0</v>
      </c>
    </row>
    <row r="288" spans="1:11" ht="10.5" customHeight="1">
      <c r="A288" s="636"/>
      <c r="B288" s="636"/>
      <c r="C288" s="224" t="s">
        <v>49</v>
      </c>
      <c r="D288" s="225">
        <v>0</v>
      </c>
      <c r="E288" s="225">
        <v>0</v>
      </c>
      <c r="F288" s="225">
        <v>0</v>
      </c>
      <c r="G288" s="225">
        <f>F288*0.889</f>
        <v>0</v>
      </c>
      <c r="H288" s="225">
        <v>0</v>
      </c>
      <c r="I288" s="225">
        <f>H288*0.889</f>
        <v>0</v>
      </c>
      <c r="J288" s="225">
        <f t="shared" si="66"/>
        <v>0</v>
      </c>
      <c r="K288" s="225">
        <f t="shared" si="66"/>
        <v>0</v>
      </c>
    </row>
    <row r="289" spans="1:11" ht="10.5" customHeight="1">
      <c r="A289" s="636"/>
      <c r="B289" s="636"/>
      <c r="C289" s="5" t="s">
        <v>51</v>
      </c>
      <c r="D289" s="226">
        <v>0</v>
      </c>
      <c r="E289" s="226">
        <v>0</v>
      </c>
      <c r="F289" s="226">
        <f>SUM(F285:F288)</f>
        <v>0</v>
      </c>
      <c r="G289" s="226">
        <f>SUM(G285:G288)</f>
        <v>0</v>
      </c>
      <c r="H289" s="226"/>
      <c r="I289" s="225">
        <f>I285+I286+I287+I288</f>
        <v>0</v>
      </c>
      <c r="J289" s="226">
        <f>SUM(J285:J288)</f>
        <v>0</v>
      </c>
      <c r="K289" s="226">
        <f>SUM(K285:K288)</f>
        <v>0</v>
      </c>
    </row>
    <row r="290" spans="1:11" ht="10.5" customHeight="1">
      <c r="A290" s="637"/>
      <c r="B290" s="637"/>
      <c r="C290" s="227" t="s">
        <v>288</v>
      </c>
      <c r="D290" s="228">
        <v>0</v>
      </c>
      <c r="E290" s="228">
        <v>0</v>
      </c>
      <c r="F290" s="228">
        <f aca="true" t="shared" si="67" ref="F290:K290">F284+F289</f>
        <v>0</v>
      </c>
      <c r="G290" s="228">
        <f t="shared" si="67"/>
        <v>0</v>
      </c>
      <c r="H290" s="228">
        <f t="shared" si="67"/>
        <v>0</v>
      </c>
      <c r="I290" s="286">
        <f>I284+I289</f>
        <v>0</v>
      </c>
      <c r="J290" s="228">
        <f t="shared" si="67"/>
        <v>0</v>
      </c>
      <c r="K290" s="228">
        <f t="shared" si="67"/>
        <v>0</v>
      </c>
    </row>
    <row r="291" spans="1:11" ht="10.5" customHeight="1">
      <c r="A291" s="638" t="s">
        <v>56</v>
      </c>
      <c r="B291" s="639"/>
      <c r="C291" s="640"/>
      <c r="D291" s="437">
        <v>1050</v>
      </c>
      <c r="E291" s="437">
        <v>907</v>
      </c>
      <c r="F291" s="437">
        <f aca="true" t="shared" si="68" ref="F291:K291">F280+F290</f>
        <v>0</v>
      </c>
      <c r="G291" s="437">
        <f t="shared" si="68"/>
        <v>0</v>
      </c>
      <c r="H291" s="437">
        <f t="shared" si="68"/>
        <v>0</v>
      </c>
      <c r="I291" s="437">
        <f t="shared" si="68"/>
        <v>0</v>
      </c>
      <c r="J291" s="437">
        <f t="shared" si="68"/>
        <v>1050</v>
      </c>
      <c r="K291" s="437">
        <f t="shared" si="68"/>
        <v>907</v>
      </c>
    </row>
    <row r="292" spans="1:11" ht="10.5" customHeight="1">
      <c r="A292" s="629" t="s">
        <v>9</v>
      </c>
      <c r="B292" s="630"/>
      <c r="C292" s="224" t="s">
        <v>43</v>
      </c>
      <c r="D292" s="225">
        <v>546</v>
      </c>
      <c r="E292" s="225">
        <v>462</v>
      </c>
      <c r="F292" s="225">
        <f aca="true" t="shared" si="69" ref="F292:K294">F261+F271+F281</f>
        <v>0</v>
      </c>
      <c r="G292" s="225">
        <f t="shared" si="69"/>
        <v>0</v>
      </c>
      <c r="H292" s="225">
        <f t="shared" si="69"/>
        <v>0</v>
      </c>
      <c r="I292" s="225">
        <f t="shared" si="69"/>
        <v>0</v>
      </c>
      <c r="J292" s="225">
        <f t="shared" si="69"/>
        <v>546</v>
      </c>
      <c r="K292" s="225">
        <f t="shared" si="69"/>
        <v>462</v>
      </c>
    </row>
    <row r="293" spans="1:11" ht="10.5" customHeight="1">
      <c r="A293" s="631"/>
      <c r="B293" s="632"/>
      <c r="C293" s="224" t="s">
        <v>44</v>
      </c>
      <c r="D293" s="225">
        <v>36</v>
      </c>
      <c r="E293" s="225">
        <v>30</v>
      </c>
      <c r="F293" s="225">
        <f t="shared" si="69"/>
        <v>0</v>
      </c>
      <c r="G293" s="225">
        <f t="shared" si="69"/>
        <v>0</v>
      </c>
      <c r="H293" s="225">
        <f t="shared" si="69"/>
        <v>0</v>
      </c>
      <c r="I293" s="225">
        <f t="shared" si="69"/>
        <v>0</v>
      </c>
      <c r="J293" s="225">
        <f>J262+J272+J282</f>
        <v>36</v>
      </c>
      <c r="K293" s="225">
        <f>K262+K272+K282</f>
        <v>30</v>
      </c>
    </row>
    <row r="294" spans="1:11" ht="9.75" customHeight="1">
      <c r="A294" s="631"/>
      <c r="B294" s="632"/>
      <c r="C294" s="224" t="s">
        <v>45</v>
      </c>
      <c r="D294" s="225">
        <v>18</v>
      </c>
      <c r="E294" s="225">
        <v>15</v>
      </c>
      <c r="F294" s="225">
        <f t="shared" si="69"/>
        <v>0</v>
      </c>
      <c r="G294" s="225">
        <f t="shared" si="69"/>
        <v>0</v>
      </c>
      <c r="H294" s="225">
        <f t="shared" si="69"/>
        <v>0</v>
      </c>
      <c r="I294" s="225">
        <f t="shared" si="69"/>
        <v>0</v>
      </c>
      <c r="J294" s="225">
        <f>J263+J273+J283</f>
        <v>18</v>
      </c>
      <c r="K294" s="225">
        <f>K263+K273+K283</f>
        <v>15</v>
      </c>
    </row>
    <row r="295" spans="1:11" ht="10.5" customHeight="1">
      <c r="A295" s="631"/>
      <c r="B295" s="632"/>
      <c r="C295" s="227" t="s">
        <v>46</v>
      </c>
      <c r="D295" s="228">
        <v>600</v>
      </c>
      <c r="E295" s="228">
        <v>507</v>
      </c>
      <c r="F295" s="228">
        <f aca="true" t="shared" si="70" ref="F295:K295">SUM(F292:F294)</f>
        <v>0</v>
      </c>
      <c r="G295" s="228">
        <f t="shared" si="70"/>
        <v>0</v>
      </c>
      <c r="H295" s="228">
        <f t="shared" si="70"/>
        <v>0</v>
      </c>
      <c r="I295" s="228">
        <f t="shared" si="70"/>
        <v>0</v>
      </c>
      <c r="J295" s="228">
        <f t="shared" si="70"/>
        <v>600</v>
      </c>
      <c r="K295" s="228">
        <f t="shared" si="70"/>
        <v>507</v>
      </c>
    </row>
    <row r="296" spans="1:11" ht="10.5" customHeight="1">
      <c r="A296" s="631"/>
      <c r="B296" s="632"/>
      <c r="C296" s="224" t="s">
        <v>47</v>
      </c>
      <c r="D296" s="225">
        <v>450</v>
      </c>
      <c r="E296" s="225">
        <v>400</v>
      </c>
      <c r="F296" s="225">
        <f aca="true" t="shared" si="71" ref="F296:K299">F265+F275+F285</f>
        <v>0</v>
      </c>
      <c r="G296" s="225">
        <f t="shared" si="71"/>
        <v>0</v>
      </c>
      <c r="H296" s="225">
        <f t="shared" si="71"/>
        <v>0</v>
      </c>
      <c r="I296" s="225">
        <f t="shared" si="71"/>
        <v>0</v>
      </c>
      <c r="J296" s="225">
        <f t="shared" si="71"/>
        <v>450</v>
      </c>
      <c r="K296" s="225">
        <f t="shared" si="71"/>
        <v>400</v>
      </c>
    </row>
    <row r="297" spans="1:11" ht="10.5" customHeight="1">
      <c r="A297" s="631"/>
      <c r="B297" s="632"/>
      <c r="C297" s="224" t="s">
        <v>48</v>
      </c>
      <c r="D297" s="225">
        <v>0</v>
      </c>
      <c r="E297" s="225">
        <v>0</v>
      </c>
      <c r="F297" s="225">
        <f t="shared" si="71"/>
        <v>0</v>
      </c>
      <c r="G297" s="225">
        <f t="shared" si="71"/>
        <v>0</v>
      </c>
      <c r="H297" s="225">
        <f t="shared" si="71"/>
        <v>0</v>
      </c>
      <c r="I297" s="225">
        <f t="shared" si="71"/>
        <v>0</v>
      </c>
      <c r="J297" s="225">
        <f t="shared" si="71"/>
        <v>0</v>
      </c>
      <c r="K297" s="225">
        <f t="shared" si="71"/>
        <v>0</v>
      </c>
    </row>
    <row r="298" spans="1:11" ht="9.75" customHeight="1">
      <c r="A298" s="631"/>
      <c r="B298" s="632"/>
      <c r="C298" s="224" t="s">
        <v>50</v>
      </c>
      <c r="D298" s="225">
        <v>0</v>
      </c>
      <c r="E298" s="225">
        <v>0</v>
      </c>
      <c r="F298" s="225">
        <f t="shared" si="71"/>
        <v>0</v>
      </c>
      <c r="G298" s="225">
        <f t="shared" si="71"/>
        <v>0</v>
      </c>
      <c r="H298" s="225">
        <f t="shared" si="71"/>
        <v>0</v>
      </c>
      <c r="I298" s="225">
        <f t="shared" si="71"/>
        <v>0</v>
      </c>
      <c r="J298" s="225">
        <f t="shared" si="71"/>
        <v>0</v>
      </c>
      <c r="K298" s="225">
        <f t="shared" si="71"/>
        <v>0</v>
      </c>
    </row>
    <row r="299" spans="1:11" ht="10.5" customHeight="1">
      <c r="A299" s="631"/>
      <c r="B299" s="632"/>
      <c r="C299" s="224" t="s">
        <v>49</v>
      </c>
      <c r="D299" s="225">
        <v>0</v>
      </c>
      <c r="E299" s="225">
        <v>0</v>
      </c>
      <c r="F299" s="225">
        <f t="shared" si="71"/>
        <v>0</v>
      </c>
      <c r="G299" s="225">
        <f t="shared" si="71"/>
        <v>0</v>
      </c>
      <c r="H299" s="225">
        <f t="shared" si="71"/>
        <v>0</v>
      </c>
      <c r="I299" s="225">
        <f t="shared" si="71"/>
        <v>0</v>
      </c>
      <c r="J299" s="225">
        <f t="shared" si="71"/>
        <v>0</v>
      </c>
      <c r="K299" s="225">
        <f t="shared" si="71"/>
        <v>0</v>
      </c>
    </row>
    <row r="300" spans="1:11" ht="10.5" customHeight="1">
      <c r="A300" s="631"/>
      <c r="B300" s="632"/>
      <c r="C300" s="227" t="s">
        <v>51</v>
      </c>
      <c r="D300" s="228">
        <v>450</v>
      </c>
      <c r="E300" s="228">
        <v>400</v>
      </c>
      <c r="F300" s="228">
        <f aca="true" t="shared" si="72" ref="F300:K300">SUM(F296:F299)</f>
        <v>0</v>
      </c>
      <c r="G300" s="228">
        <f t="shared" si="72"/>
        <v>0</v>
      </c>
      <c r="H300" s="228">
        <f t="shared" si="72"/>
        <v>0</v>
      </c>
      <c r="I300" s="228">
        <f t="shared" si="72"/>
        <v>0</v>
      </c>
      <c r="J300" s="228">
        <f t="shared" si="72"/>
        <v>450</v>
      </c>
      <c r="K300" s="228">
        <f t="shared" si="72"/>
        <v>400</v>
      </c>
    </row>
    <row r="301" spans="1:11" ht="10.5" customHeight="1">
      <c r="A301" s="633"/>
      <c r="B301" s="634"/>
      <c r="C301" s="446" t="s">
        <v>9</v>
      </c>
      <c r="D301" s="437">
        <v>1050</v>
      </c>
      <c r="E301" s="437">
        <v>907</v>
      </c>
      <c r="F301" s="437">
        <f aca="true" t="shared" si="73" ref="F301:K301">F295+F300</f>
        <v>0</v>
      </c>
      <c r="G301" s="437">
        <f t="shared" si="73"/>
        <v>0</v>
      </c>
      <c r="H301" s="437">
        <f t="shared" si="73"/>
        <v>0</v>
      </c>
      <c r="I301" s="437">
        <f t="shared" si="73"/>
        <v>0</v>
      </c>
      <c r="J301" s="437">
        <f t="shared" si="73"/>
        <v>1050</v>
      </c>
      <c r="K301" s="437">
        <f t="shared" si="73"/>
        <v>907</v>
      </c>
    </row>
  </sheetData>
  <sheetProtection/>
  <mergeCells count="96">
    <mergeCell ref="B80:B89"/>
    <mergeCell ref="B70:B79"/>
    <mergeCell ref="A70:A89"/>
    <mergeCell ref="A60:B69"/>
    <mergeCell ref="A160:B169"/>
    <mergeCell ref="A170:A189"/>
    <mergeCell ref="B170:B179"/>
    <mergeCell ref="B180:B189"/>
    <mergeCell ref="A104:C104"/>
    <mergeCell ref="A141:B150"/>
    <mergeCell ref="A38:C38"/>
    <mergeCell ref="A39:B48"/>
    <mergeCell ref="J6:K6"/>
    <mergeCell ref="A8:B17"/>
    <mergeCell ref="A18:A37"/>
    <mergeCell ref="B18:B27"/>
    <mergeCell ref="B28:B37"/>
    <mergeCell ref="A1:C1"/>
    <mergeCell ref="A2:C2"/>
    <mergeCell ref="A5:B7"/>
    <mergeCell ref="C5:C7"/>
    <mergeCell ref="A3:K3"/>
    <mergeCell ref="D5:K5"/>
    <mergeCell ref="D6:E6"/>
    <mergeCell ref="F6:G6"/>
    <mergeCell ref="H6:I6"/>
    <mergeCell ref="A53:C53"/>
    <mergeCell ref="A55:I55"/>
    <mergeCell ref="H56:I56"/>
    <mergeCell ref="A57:B59"/>
    <mergeCell ref="C57:C59"/>
    <mergeCell ref="D57:I57"/>
    <mergeCell ref="D58:E58"/>
    <mergeCell ref="F58:G58"/>
    <mergeCell ref="H58:I58"/>
    <mergeCell ref="A54:C54"/>
    <mergeCell ref="A90:C90"/>
    <mergeCell ref="A91:B100"/>
    <mergeCell ref="A103:C103"/>
    <mergeCell ref="A105:I105"/>
    <mergeCell ref="H106:I106"/>
    <mergeCell ref="A107:B109"/>
    <mergeCell ref="C107:C109"/>
    <mergeCell ref="D107:I107"/>
    <mergeCell ref="D108:E108"/>
    <mergeCell ref="F108:G108"/>
    <mergeCell ref="H158:I158"/>
    <mergeCell ref="H108:I108"/>
    <mergeCell ref="A110:B119"/>
    <mergeCell ref="A120:A139"/>
    <mergeCell ref="B120:B129"/>
    <mergeCell ref="B130:B139"/>
    <mergeCell ref="A140:C140"/>
    <mergeCell ref="A154:C154"/>
    <mergeCell ref="A190:C190"/>
    <mergeCell ref="A191:B200"/>
    <mergeCell ref="A153:C153"/>
    <mergeCell ref="A155:I155"/>
    <mergeCell ref="H156:I156"/>
    <mergeCell ref="A157:B159"/>
    <mergeCell ref="C157:C159"/>
    <mergeCell ref="D157:I157"/>
    <mergeCell ref="D158:E158"/>
    <mergeCell ref="F158:G158"/>
    <mergeCell ref="A203:C203"/>
    <mergeCell ref="A204:C204"/>
    <mergeCell ref="A205:K205"/>
    <mergeCell ref="A207:B209"/>
    <mergeCell ref="C207:C209"/>
    <mergeCell ref="D207:K207"/>
    <mergeCell ref="D208:E208"/>
    <mergeCell ref="F208:G208"/>
    <mergeCell ref="H208:I208"/>
    <mergeCell ref="J208:K208"/>
    <mergeCell ref="A210:B219"/>
    <mergeCell ref="A220:A239"/>
    <mergeCell ref="B220:B229"/>
    <mergeCell ref="B230:B239"/>
    <mergeCell ref="A240:C240"/>
    <mergeCell ref="A241:B250"/>
    <mergeCell ref="A254:C254"/>
    <mergeCell ref="A255:C255"/>
    <mergeCell ref="A256:K256"/>
    <mergeCell ref="A258:B260"/>
    <mergeCell ref="C258:C260"/>
    <mergeCell ref="D258:K258"/>
    <mergeCell ref="D259:E259"/>
    <mergeCell ref="F259:G259"/>
    <mergeCell ref="H259:I259"/>
    <mergeCell ref="J259:K259"/>
    <mergeCell ref="A261:B270"/>
    <mergeCell ref="A271:A290"/>
    <mergeCell ref="B271:B280"/>
    <mergeCell ref="B281:B290"/>
    <mergeCell ref="A291:C291"/>
    <mergeCell ref="A292:B301"/>
  </mergeCells>
  <printOptions horizontalCentered="1"/>
  <pageMargins left="0.25" right="0.25" top="0.75" bottom="0.75" header="0.3" footer="0.3"/>
  <pageSetup fitToHeight="6" fitToWidth="0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9"/>
  <sheetViews>
    <sheetView zoomScalePageLayoutView="0" workbookViewId="0" topLeftCell="A22">
      <selection activeCell="A246" sqref="A246:O247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3" width="5.7109375" style="0" customWidth="1"/>
    <col min="4" max="4" width="17.8515625" style="0" customWidth="1"/>
    <col min="5" max="6" width="9.28125" style="0" bestFit="1" customWidth="1"/>
    <col min="7" max="7" width="10.8515625" style="0" customWidth="1"/>
    <col min="8" max="8" width="8.140625" style="0" customWidth="1"/>
    <col min="9" max="10" width="9.28125" style="0" bestFit="1" customWidth="1"/>
    <col min="11" max="11" width="10.8515625" style="0" customWidth="1"/>
    <col min="12" max="12" width="8.140625" style="0" customWidth="1"/>
    <col min="13" max="13" width="10.28125" style="0" bestFit="1" customWidth="1"/>
    <col min="14" max="14" width="10.8515625" style="0" customWidth="1"/>
  </cols>
  <sheetData>
    <row r="1" spans="1:4" ht="12.75">
      <c r="A1" s="483" t="s">
        <v>22</v>
      </c>
      <c r="B1" s="483"/>
      <c r="C1" s="483"/>
      <c r="D1" s="483"/>
    </row>
    <row r="2" spans="1:9" ht="12.75">
      <c r="A2" s="483" t="s">
        <v>110</v>
      </c>
      <c r="B2" s="483"/>
      <c r="C2" s="483"/>
      <c r="D2" s="483"/>
      <c r="G2" s="484" t="s">
        <v>21</v>
      </c>
      <c r="H2" s="484"/>
      <c r="I2" s="484"/>
    </row>
    <row r="3" spans="1:14" ht="12.75">
      <c r="A3" s="484" t="s">
        <v>521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</row>
    <row r="4" spans="2:14" ht="12.75">
      <c r="B4" s="700" t="s">
        <v>113</v>
      </c>
      <c r="C4" s="700"/>
      <c r="D4" s="700"/>
      <c r="N4" s="28" t="s">
        <v>111</v>
      </c>
    </row>
    <row r="5" spans="1:14" ht="12.75">
      <c r="A5" s="544" t="s">
        <v>80</v>
      </c>
      <c r="B5" s="692" t="s">
        <v>81</v>
      </c>
      <c r="C5" s="692"/>
      <c r="D5" s="524"/>
      <c r="E5" s="508" t="s">
        <v>86</v>
      </c>
      <c r="F5" s="509"/>
      <c r="G5" s="509"/>
      <c r="H5" s="510"/>
      <c r="I5" s="508" t="s">
        <v>53</v>
      </c>
      <c r="J5" s="509"/>
      <c r="K5" s="509"/>
      <c r="L5" s="510"/>
      <c r="M5" s="508" t="s">
        <v>108</v>
      </c>
      <c r="N5" s="510"/>
    </row>
    <row r="6" spans="1:14" ht="12.75">
      <c r="A6" s="545"/>
      <c r="B6" s="693"/>
      <c r="C6" s="693"/>
      <c r="D6" s="627"/>
      <c r="E6" s="397" t="s">
        <v>82</v>
      </c>
      <c r="F6" s="397" t="s">
        <v>83</v>
      </c>
      <c r="G6" s="397" t="s">
        <v>84</v>
      </c>
      <c r="H6" s="397" t="s">
        <v>109</v>
      </c>
      <c r="I6" s="397" t="s">
        <v>82</v>
      </c>
      <c r="J6" s="397" t="s">
        <v>83</v>
      </c>
      <c r="K6" s="397" t="s">
        <v>84</v>
      </c>
      <c r="L6" s="397" t="s">
        <v>109</v>
      </c>
      <c r="M6" s="397" t="s">
        <v>85</v>
      </c>
      <c r="N6" s="397" t="s">
        <v>84</v>
      </c>
    </row>
    <row r="7" spans="1:14" ht="12" customHeight="1">
      <c r="A7" s="1">
        <v>1</v>
      </c>
      <c r="B7" s="691" t="s">
        <v>107</v>
      </c>
      <c r="C7" s="691" t="s">
        <v>87</v>
      </c>
      <c r="D7" s="322" t="s">
        <v>541</v>
      </c>
      <c r="E7" s="81">
        <v>192</v>
      </c>
      <c r="F7" s="81">
        <v>200</v>
      </c>
      <c r="G7" s="131">
        <v>38400</v>
      </c>
      <c r="H7" s="82">
        <v>1.5873015873015872</v>
      </c>
      <c r="I7" s="81">
        <v>0</v>
      </c>
      <c r="J7" s="81">
        <v>200</v>
      </c>
      <c r="K7" s="81">
        <v>0</v>
      </c>
      <c r="L7" s="82">
        <v>0</v>
      </c>
      <c r="M7" s="81">
        <f>E7+I7</f>
        <v>192</v>
      </c>
      <c r="N7" s="81">
        <f>G7+K7</f>
        <v>38400</v>
      </c>
    </row>
    <row r="8" spans="1:14" ht="12" customHeight="1">
      <c r="A8" s="1">
        <v>2</v>
      </c>
      <c r="B8" s="691"/>
      <c r="C8" s="691"/>
      <c r="D8" s="322" t="s">
        <v>542</v>
      </c>
      <c r="E8" s="81">
        <v>3403</v>
      </c>
      <c r="F8" s="81">
        <v>162</v>
      </c>
      <c r="G8" s="81">
        <v>551286</v>
      </c>
      <c r="H8" s="82">
        <v>28.133267195767196</v>
      </c>
      <c r="I8" s="81">
        <v>273</v>
      </c>
      <c r="J8" s="81">
        <v>162</v>
      </c>
      <c r="K8" s="81">
        <v>44226</v>
      </c>
      <c r="L8" s="82">
        <v>9.827213822894167</v>
      </c>
      <c r="M8" s="81">
        <f aca="true" t="shared" si="0" ref="M8:M46">E8+I8</f>
        <v>3676</v>
      </c>
      <c r="N8" s="81">
        <f>G8+K8</f>
        <v>595512</v>
      </c>
    </row>
    <row r="9" spans="1:14" ht="12" customHeight="1">
      <c r="A9" s="1">
        <v>3</v>
      </c>
      <c r="B9" s="691"/>
      <c r="C9" s="691"/>
      <c r="D9" s="322" t="s">
        <v>228</v>
      </c>
      <c r="E9" s="81">
        <v>4047</v>
      </c>
      <c r="F9" s="81">
        <v>135</v>
      </c>
      <c r="G9" s="81">
        <v>546345</v>
      </c>
      <c r="H9" s="82">
        <v>33.457341269841265</v>
      </c>
      <c r="I9" s="81">
        <v>790</v>
      </c>
      <c r="J9" s="81">
        <v>135</v>
      </c>
      <c r="K9" s="81">
        <v>106650</v>
      </c>
      <c r="L9" s="82">
        <v>28.437724982001438</v>
      </c>
      <c r="M9" s="81">
        <f t="shared" si="0"/>
        <v>4837</v>
      </c>
      <c r="N9" s="81">
        <f>G9+K9</f>
        <v>652995</v>
      </c>
    </row>
    <row r="10" spans="1:14" ht="12" customHeight="1">
      <c r="A10" s="1">
        <v>4</v>
      </c>
      <c r="B10" s="691"/>
      <c r="C10" s="691"/>
      <c r="D10" s="322" t="s">
        <v>89</v>
      </c>
      <c r="E10" s="81">
        <v>4454</v>
      </c>
      <c r="F10" s="81">
        <v>117</v>
      </c>
      <c r="G10" s="81">
        <v>521118</v>
      </c>
      <c r="H10" s="82">
        <v>36.82208994708995</v>
      </c>
      <c r="I10" s="81">
        <v>1140</v>
      </c>
      <c r="J10" s="81">
        <v>117</v>
      </c>
      <c r="K10" s="81">
        <v>133380</v>
      </c>
      <c r="L10" s="82">
        <v>41.03671706263499</v>
      </c>
      <c r="M10" s="81">
        <f t="shared" si="0"/>
        <v>5594</v>
      </c>
      <c r="N10" s="81">
        <f>G10+K10</f>
        <v>654498</v>
      </c>
    </row>
    <row r="11" spans="1:14" ht="12" customHeight="1">
      <c r="A11" s="1"/>
      <c r="B11" s="691"/>
      <c r="C11" s="691"/>
      <c r="D11" s="322" t="s">
        <v>543</v>
      </c>
      <c r="E11" s="81">
        <v>0</v>
      </c>
      <c r="F11" s="81">
        <v>0</v>
      </c>
      <c r="G11" s="81">
        <v>0</v>
      </c>
      <c r="H11" s="82">
        <v>0</v>
      </c>
      <c r="I11" s="81">
        <v>575</v>
      </c>
      <c r="J11" s="81">
        <v>90</v>
      </c>
      <c r="K11" s="81">
        <v>51750</v>
      </c>
      <c r="L11" s="82">
        <v>20.6983441324694</v>
      </c>
      <c r="M11" s="81"/>
      <c r="N11" s="81"/>
    </row>
    <row r="12" spans="1:14" ht="12" customHeight="1">
      <c r="A12" s="1">
        <v>5</v>
      </c>
      <c r="B12" s="691"/>
      <c r="C12" s="691"/>
      <c r="D12" s="9" t="s">
        <v>4</v>
      </c>
      <c r="E12" s="132">
        <v>12096</v>
      </c>
      <c r="F12" s="132">
        <v>136.999751984127</v>
      </c>
      <c r="G12" s="132">
        <v>1657149</v>
      </c>
      <c r="H12" s="133">
        <v>100</v>
      </c>
      <c r="I12" s="132">
        <v>2778</v>
      </c>
      <c r="J12" s="132">
        <v>120.9524838012959</v>
      </c>
      <c r="K12" s="132">
        <v>336006</v>
      </c>
      <c r="L12" s="133">
        <v>100</v>
      </c>
      <c r="M12" s="132">
        <f t="shared" si="0"/>
        <v>14874</v>
      </c>
      <c r="N12" s="132">
        <f aca="true" t="shared" si="1" ref="N12:N46">G12+K12</f>
        <v>1993155</v>
      </c>
    </row>
    <row r="13" spans="1:14" ht="12" customHeight="1">
      <c r="A13" s="1">
        <v>6</v>
      </c>
      <c r="B13" s="691"/>
      <c r="C13" s="691" t="s">
        <v>88</v>
      </c>
      <c r="D13" s="322" t="s">
        <v>541</v>
      </c>
      <c r="E13" s="81">
        <v>45</v>
      </c>
      <c r="F13" s="81">
        <v>191</v>
      </c>
      <c r="G13" s="81">
        <v>8595</v>
      </c>
      <c r="H13" s="82">
        <v>1.9702276707530646</v>
      </c>
      <c r="I13" s="81">
        <v>0</v>
      </c>
      <c r="J13" s="81">
        <v>191</v>
      </c>
      <c r="K13" s="81">
        <v>0</v>
      </c>
      <c r="L13" s="82">
        <v>0</v>
      </c>
      <c r="M13" s="81">
        <f t="shared" si="0"/>
        <v>45</v>
      </c>
      <c r="N13" s="81">
        <f t="shared" si="1"/>
        <v>8595</v>
      </c>
    </row>
    <row r="14" spans="1:14" ht="12" customHeight="1">
      <c r="A14" s="1">
        <v>7</v>
      </c>
      <c r="B14" s="691"/>
      <c r="C14" s="691"/>
      <c r="D14" s="322" t="s">
        <v>542</v>
      </c>
      <c r="E14" s="81">
        <v>743</v>
      </c>
      <c r="F14" s="81">
        <v>153</v>
      </c>
      <c r="G14" s="81">
        <v>113679</v>
      </c>
      <c r="H14" s="82">
        <v>32.53064798598949</v>
      </c>
      <c r="I14" s="81">
        <v>116</v>
      </c>
      <c r="J14" s="81">
        <v>153</v>
      </c>
      <c r="K14" s="81">
        <v>17748</v>
      </c>
      <c r="L14" s="82">
        <v>9.72338642078793</v>
      </c>
      <c r="M14" s="81">
        <f t="shared" si="0"/>
        <v>859</v>
      </c>
      <c r="N14" s="81">
        <f t="shared" si="1"/>
        <v>131427</v>
      </c>
    </row>
    <row r="15" spans="1:14" ht="12" customHeight="1">
      <c r="A15" s="1">
        <v>8</v>
      </c>
      <c r="B15" s="691"/>
      <c r="C15" s="691"/>
      <c r="D15" s="322" t="s">
        <v>228</v>
      </c>
      <c r="E15" s="81">
        <v>734</v>
      </c>
      <c r="F15" s="81">
        <v>129</v>
      </c>
      <c r="G15" s="81">
        <v>94686</v>
      </c>
      <c r="H15" s="82">
        <v>32.13660245183888</v>
      </c>
      <c r="I15" s="81">
        <v>397</v>
      </c>
      <c r="J15" s="81">
        <v>129</v>
      </c>
      <c r="K15" s="81">
        <v>51213</v>
      </c>
      <c r="L15" s="82">
        <v>33.27745180217938</v>
      </c>
      <c r="M15" s="81">
        <f t="shared" si="0"/>
        <v>1131</v>
      </c>
      <c r="N15" s="81">
        <f t="shared" si="1"/>
        <v>145899</v>
      </c>
    </row>
    <row r="16" spans="1:14" ht="12" customHeight="1">
      <c r="A16" s="1">
        <v>9</v>
      </c>
      <c r="B16" s="691"/>
      <c r="C16" s="691"/>
      <c r="D16" s="322" t="s">
        <v>89</v>
      </c>
      <c r="E16" s="81">
        <v>762</v>
      </c>
      <c r="F16" s="81">
        <v>105</v>
      </c>
      <c r="G16" s="81">
        <v>80010</v>
      </c>
      <c r="H16" s="82">
        <v>33.36252189141856</v>
      </c>
      <c r="I16" s="81">
        <v>546</v>
      </c>
      <c r="J16" s="81">
        <v>105</v>
      </c>
      <c r="K16" s="81">
        <v>57330</v>
      </c>
      <c r="L16" s="82">
        <v>45.76697401508801</v>
      </c>
      <c r="M16" s="81">
        <f t="shared" si="0"/>
        <v>1308</v>
      </c>
      <c r="N16" s="81">
        <f t="shared" si="1"/>
        <v>137340</v>
      </c>
    </row>
    <row r="17" spans="1:14" ht="12" customHeight="1">
      <c r="A17" s="1"/>
      <c r="B17" s="691"/>
      <c r="C17" s="691"/>
      <c r="D17" s="322" t="s">
        <v>543</v>
      </c>
      <c r="E17" s="81">
        <v>0</v>
      </c>
      <c r="F17" s="81">
        <v>0</v>
      </c>
      <c r="G17" s="81">
        <v>0</v>
      </c>
      <c r="H17" s="82">
        <v>0</v>
      </c>
      <c r="I17" s="81">
        <v>134</v>
      </c>
      <c r="J17" s="81">
        <v>87</v>
      </c>
      <c r="K17" s="81">
        <v>11658</v>
      </c>
      <c r="L17" s="82">
        <v>11.232187761944678</v>
      </c>
      <c r="M17" s="81"/>
      <c r="N17" s="81"/>
    </row>
    <row r="18" spans="1:14" ht="12" customHeight="1">
      <c r="A18" s="1">
        <v>10</v>
      </c>
      <c r="B18" s="691"/>
      <c r="C18" s="691"/>
      <c r="D18" s="9" t="s">
        <v>4</v>
      </c>
      <c r="E18" s="132">
        <v>2284</v>
      </c>
      <c r="F18" s="132">
        <v>130.0218914185639</v>
      </c>
      <c r="G18" s="132">
        <v>296970</v>
      </c>
      <c r="H18" s="133">
        <v>100</v>
      </c>
      <c r="I18" s="132">
        <v>1193</v>
      </c>
      <c r="J18" s="132">
        <v>115.63202011735122</v>
      </c>
      <c r="K18" s="132">
        <v>137949</v>
      </c>
      <c r="L18" s="133">
        <v>99.99999999999999</v>
      </c>
      <c r="M18" s="132">
        <f t="shared" si="0"/>
        <v>3477</v>
      </c>
      <c r="N18" s="132">
        <f t="shared" si="1"/>
        <v>434919</v>
      </c>
    </row>
    <row r="19" spans="1:14" ht="12" customHeight="1">
      <c r="A19" s="1">
        <v>11</v>
      </c>
      <c r="B19" s="691"/>
      <c r="C19" s="581" t="s">
        <v>90</v>
      </c>
      <c r="D19" s="581"/>
      <c r="E19" s="132">
        <v>14380</v>
      </c>
      <c r="F19" s="132">
        <v>135.8914464534075</v>
      </c>
      <c r="G19" s="132">
        <v>1954119</v>
      </c>
      <c r="H19" s="133">
        <v>75.87990079679172</v>
      </c>
      <c r="I19" s="132">
        <v>3971</v>
      </c>
      <c r="J19" s="132">
        <v>119.35406698564593</v>
      </c>
      <c r="K19" s="132">
        <v>473955</v>
      </c>
      <c r="L19" s="133">
        <v>84.59735832978271</v>
      </c>
      <c r="M19" s="132">
        <f>E19+I19</f>
        <v>18351</v>
      </c>
      <c r="N19" s="132">
        <f t="shared" si="1"/>
        <v>2428074</v>
      </c>
    </row>
    <row r="20" spans="1:14" ht="12" customHeight="1">
      <c r="A20" s="1">
        <v>12</v>
      </c>
      <c r="B20" s="691"/>
      <c r="C20" s="690" t="s">
        <v>91</v>
      </c>
      <c r="D20" s="690"/>
      <c r="E20" s="81">
        <v>1851</v>
      </c>
      <c r="F20" s="81">
        <v>74</v>
      </c>
      <c r="G20" s="81">
        <v>136974</v>
      </c>
      <c r="H20" s="82">
        <v>9.767294601867976</v>
      </c>
      <c r="I20" s="81">
        <v>459</v>
      </c>
      <c r="J20" s="81">
        <v>74</v>
      </c>
      <c r="K20" s="81">
        <v>33966</v>
      </c>
      <c r="L20" s="82">
        <v>9.778440562420112</v>
      </c>
      <c r="M20" s="81">
        <f t="shared" si="0"/>
        <v>2310</v>
      </c>
      <c r="N20" s="81">
        <f t="shared" si="1"/>
        <v>170940</v>
      </c>
    </row>
    <row r="21" spans="1:14" ht="12" customHeight="1">
      <c r="A21" s="1">
        <v>13</v>
      </c>
      <c r="B21" s="691"/>
      <c r="C21" s="690" t="s">
        <v>92</v>
      </c>
      <c r="D21" s="690"/>
      <c r="E21" s="81">
        <v>2720</v>
      </c>
      <c r="F21" s="81">
        <v>62</v>
      </c>
      <c r="G21" s="81">
        <v>168640</v>
      </c>
      <c r="H21" s="82">
        <v>14.3528046013403</v>
      </c>
      <c r="I21" s="81">
        <v>264</v>
      </c>
      <c r="J21" s="81">
        <v>62</v>
      </c>
      <c r="K21" s="81">
        <v>16368</v>
      </c>
      <c r="L21" s="82">
        <v>5.624201107797188</v>
      </c>
      <c r="M21" s="81">
        <f t="shared" si="0"/>
        <v>2984</v>
      </c>
      <c r="N21" s="81">
        <f t="shared" si="1"/>
        <v>185008</v>
      </c>
    </row>
    <row r="22" spans="1:14" ht="12" customHeight="1">
      <c r="A22" s="1">
        <v>14</v>
      </c>
      <c r="B22" s="691"/>
      <c r="C22" s="694" t="s">
        <v>268</v>
      </c>
      <c r="D22" s="695"/>
      <c r="E22" s="81">
        <v>0</v>
      </c>
      <c r="F22" s="81">
        <v>0</v>
      </c>
      <c r="G22" s="81">
        <v>0</v>
      </c>
      <c r="H22" s="82">
        <v>0</v>
      </c>
      <c r="I22" s="81">
        <v>0</v>
      </c>
      <c r="J22" s="81"/>
      <c r="K22" s="81">
        <v>0</v>
      </c>
      <c r="L22" s="82">
        <v>0</v>
      </c>
      <c r="M22" s="81">
        <f t="shared" si="0"/>
        <v>0</v>
      </c>
      <c r="N22" s="81">
        <f t="shared" si="1"/>
        <v>0</v>
      </c>
    </row>
    <row r="23" spans="1:14" ht="12" customHeight="1">
      <c r="A23" s="1">
        <v>15</v>
      </c>
      <c r="B23" s="691"/>
      <c r="C23" s="610" t="s">
        <v>93</v>
      </c>
      <c r="D23" s="610"/>
      <c r="E23" s="83">
        <v>18951</v>
      </c>
      <c r="F23" s="83">
        <v>119.24083161838425</v>
      </c>
      <c r="G23" s="83">
        <v>2259733</v>
      </c>
      <c r="H23" s="84">
        <v>99.99999999999999</v>
      </c>
      <c r="I23" s="83">
        <v>4694</v>
      </c>
      <c r="J23" s="83">
        <v>111.6934384320409</v>
      </c>
      <c r="K23" s="83">
        <v>524289</v>
      </c>
      <c r="L23" s="84">
        <v>100</v>
      </c>
      <c r="M23" s="83">
        <f>E23+I23</f>
        <v>23645</v>
      </c>
      <c r="N23" s="83">
        <f>SUM(N19:N22)</f>
        <v>2784022</v>
      </c>
    </row>
    <row r="24" spans="1:14" ht="12" customHeight="1">
      <c r="A24" s="1">
        <v>16</v>
      </c>
      <c r="B24" s="696" t="s">
        <v>106</v>
      </c>
      <c r="C24" s="696" t="s">
        <v>47</v>
      </c>
      <c r="D24" s="1" t="s">
        <v>94</v>
      </c>
      <c r="E24" s="81">
        <v>253</v>
      </c>
      <c r="F24" s="81">
        <v>313</v>
      </c>
      <c r="G24" s="81">
        <v>79189</v>
      </c>
      <c r="H24" s="82">
        <v>1.1798722193722893</v>
      </c>
      <c r="I24" s="81">
        <v>0</v>
      </c>
      <c r="J24" s="81">
        <v>313</v>
      </c>
      <c r="K24" s="81">
        <v>0</v>
      </c>
      <c r="L24" s="82">
        <v>0</v>
      </c>
      <c r="M24" s="81">
        <f t="shared" si="0"/>
        <v>253</v>
      </c>
      <c r="N24" s="81">
        <f t="shared" si="1"/>
        <v>79189</v>
      </c>
    </row>
    <row r="25" spans="1:14" ht="12" customHeight="1">
      <c r="A25" s="1">
        <v>17</v>
      </c>
      <c r="B25" s="697"/>
      <c r="C25" s="697"/>
      <c r="D25" s="1" t="s">
        <v>95</v>
      </c>
      <c r="E25" s="81">
        <v>505</v>
      </c>
      <c r="F25" s="81">
        <v>238</v>
      </c>
      <c r="G25" s="81">
        <v>120190</v>
      </c>
      <c r="H25" s="82">
        <v>2.355080912185795</v>
      </c>
      <c r="I25" s="81">
        <v>0</v>
      </c>
      <c r="J25" s="81">
        <v>238</v>
      </c>
      <c r="K25" s="81">
        <v>0</v>
      </c>
      <c r="L25" s="82">
        <v>0</v>
      </c>
      <c r="M25" s="81">
        <f t="shared" si="0"/>
        <v>505</v>
      </c>
      <c r="N25" s="81">
        <f t="shared" si="1"/>
        <v>120190</v>
      </c>
    </row>
    <row r="26" spans="1:14" ht="12" customHeight="1">
      <c r="A26" s="1">
        <v>18</v>
      </c>
      <c r="B26" s="697"/>
      <c r="C26" s="697"/>
      <c r="D26" s="1" t="s">
        <v>96</v>
      </c>
      <c r="E26" s="81">
        <v>3786</v>
      </c>
      <c r="F26" s="81">
        <v>144</v>
      </c>
      <c r="G26" s="81">
        <v>545184</v>
      </c>
      <c r="H26" s="82">
        <v>17.656111551555288</v>
      </c>
      <c r="I26" s="81">
        <v>306</v>
      </c>
      <c r="J26" s="81">
        <v>144</v>
      </c>
      <c r="K26" s="81">
        <v>44064</v>
      </c>
      <c r="L26" s="82">
        <v>0</v>
      </c>
      <c r="M26" s="81">
        <f t="shared" si="0"/>
        <v>4092</v>
      </c>
      <c r="N26" s="81">
        <f t="shared" si="1"/>
        <v>589248</v>
      </c>
    </row>
    <row r="27" spans="1:14" ht="12" customHeight="1">
      <c r="A27" s="1">
        <v>19</v>
      </c>
      <c r="B27" s="697"/>
      <c r="C27" s="697"/>
      <c r="D27" s="1" t="s">
        <v>97</v>
      </c>
      <c r="E27" s="81">
        <v>6676</v>
      </c>
      <c r="F27" s="81">
        <v>118</v>
      </c>
      <c r="G27" s="81">
        <v>787768</v>
      </c>
      <c r="H27" s="82">
        <v>31.13370330644033</v>
      </c>
      <c r="I27" s="81">
        <v>442</v>
      </c>
      <c r="J27" s="81">
        <v>118</v>
      </c>
      <c r="K27" s="81">
        <v>52156</v>
      </c>
      <c r="L27" s="82">
        <v>0</v>
      </c>
      <c r="M27" s="81">
        <f t="shared" si="0"/>
        <v>7118</v>
      </c>
      <c r="N27" s="81">
        <f t="shared" si="1"/>
        <v>839924</v>
      </c>
    </row>
    <row r="28" spans="1:14" ht="12" customHeight="1">
      <c r="A28" s="1">
        <v>20</v>
      </c>
      <c r="B28" s="697"/>
      <c r="C28" s="697"/>
      <c r="D28" s="1" t="s">
        <v>98</v>
      </c>
      <c r="E28" s="81">
        <v>10223</v>
      </c>
      <c r="F28" s="81">
        <v>97</v>
      </c>
      <c r="G28" s="81">
        <v>991631</v>
      </c>
      <c r="H28" s="82">
        <v>47.6752320104463</v>
      </c>
      <c r="I28" s="81">
        <v>538</v>
      </c>
      <c r="J28" s="81">
        <v>97</v>
      </c>
      <c r="K28" s="81">
        <v>52186</v>
      </c>
      <c r="L28" s="82">
        <v>0</v>
      </c>
      <c r="M28" s="81">
        <f t="shared" si="0"/>
        <v>10761</v>
      </c>
      <c r="N28" s="81">
        <f t="shared" si="1"/>
        <v>1043817</v>
      </c>
    </row>
    <row r="29" spans="1:14" ht="12" customHeight="1">
      <c r="A29" s="1">
        <v>21</v>
      </c>
      <c r="B29" s="697"/>
      <c r="C29" s="698"/>
      <c r="D29" s="9" t="s">
        <v>4</v>
      </c>
      <c r="E29" s="132">
        <v>21443</v>
      </c>
      <c r="F29" s="132">
        <v>117.70563820360957</v>
      </c>
      <c r="G29" s="132">
        <v>2523962</v>
      </c>
      <c r="H29" s="133">
        <v>100</v>
      </c>
      <c r="I29" s="132">
        <v>1286</v>
      </c>
      <c r="J29" s="132">
        <v>115.40124416796267</v>
      </c>
      <c r="K29" s="132">
        <v>148406</v>
      </c>
      <c r="L29" s="133">
        <v>100</v>
      </c>
      <c r="M29" s="132">
        <f t="shared" si="0"/>
        <v>22729</v>
      </c>
      <c r="N29" s="132">
        <f t="shared" si="1"/>
        <v>2672368</v>
      </c>
    </row>
    <row r="30" spans="1:14" ht="12" customHeight="1">
      <c r="A30" s="1">
        <v>22</v>
      </c>
      <c r="B30" s="697"/>
      <c r="C30" s="696" t="s">
        <v>48</v>
      </c>
      <c r="D30" s="1" t="s">
        <v>94</v>
      </c>
      <c r="E30" s="81">
        <v>32</v>
      </c>
      <c r="F30" s="81">
        <v>387</v>
      </c>
      <c r="G30" s="81">
        <v>12384</v>
      </c>
      <c r="H30" s="82">
        <v>1.2779552715654952</v>
      </c>
      <c r="I30" s="81">
        <v>0</v>
      </c>
      <c r="J30" s="81">
        <v>387</v>
      </c>
      <c r="K30" s="81">
        <v>0</v>
      </c>
      <c r="L30" s="82">
        <v>0</v>
      </c>
      <c r="M30" s="81">
        <f t="shared" si="0"/>
        <v>32</v>
      </c>
      <c r="N30" s="81">
        <f t="shared" si="1"/>
        <v>12384</v>
      </c>
    </row>
    <row r="31" spans="1:14" ht="12" customHeight="1">
      <c r="A31" s="1">
        <v>23</v>
      </c>
      <c r="B31" s="697"/>
      <c r="C31" s="697"/>
      <c r="D31" s="1" t="s">
        <v>96</v>
      </c>
      <c r="E31" s="81">
        <v>503</v>
      </c>
      <c r="F31" s="81">
        <v>314</v>
      </c>
      <c r="G31" s="81">
        <v>157942</v>
      </c>
      <c r="H31" s="82">
        <v>20.087859424920126</v>
      </c>
      <c r="I31" s="81">
        <v>40</v>
      </c>
      <c r="J31" s="81">
        <v>314</v>
      </c>
      <c r="K31" s="81">
        <v>12560</v>
      </c>
      <c r="L31" s="82">
        <v>0</v>
      </c>
      <c r="M31" s="81">
        <f t="shared" si="0"/>
        <v>543</v>
      </c>
      <c r="N31" s="81">
        <f t="shared" si="1"/>
        <v>170502</v>
      </c>
    </row>
    <row r="32" spans="1:14" ht="12" customHeight="1">
      <c r="A32" s="1">
        <v>24</v>
      </c>
      <c r="B32" s="697"/>
      <c r="C32" s="697"/>
      <c r="D32" s="1" t="s">
        <v>97</v>
      </c>
      <c r="E32" s="81">
        <v>834</v>
      </c>
      <c r="F32" s="81">
        <v>244</v>
      </c>
      <c r="G32" s="81">
        <v>203496</v>
      </c>
      <c r="H32" s="82">
        <v>33.30670926517572</v>
      </c>
      <c r="I32" s="81">
        <v>80</v>
      </c>
      <c r="J32" s="81">
        <v>244</v>
      </c>
      <c r="K32" s="81">
        <v>19520</v>
      </c>
      <c r="L32" s="82">
        <v>0</v>
      </c>
      <c r="M32" s="81">
        <f t="shared" si="0"/>
        <v>914</v>
      </c>
      <c r="N32" s="81">
        <f t="shared" si="1"/>
        <v>223016</v>
      </c>
    </row>
    <row r="33" spans="1:14" ht="12" customHeight="1">
      <c r="A33" s="1">
        <v>25</v>
      </c>
      <c r="B33" s="697"/>
      <c r="C33" s="697"/>
      <c r="D33" s="1" t="s">
        <v>98</v>
      </c>
      <c r="E33" s="81">
        <v>1135</v>
      </c>
      <c r="F33" s="81">
        <v>189</v>
      </c>
      <c r="G33" s="81">
        <v>214515</v>
      </c>
      <c r="H33" s="82">
        <v>45.32747603833866</v>
      </c>
      <c r="I33" s="81">
        <v>164</v>
      </c>
      <c r="J33" s="81">
        <v>189</v>
      </c>
      <c r="K33" s="81">
        <v>30996</v>
      </c>
      <c r="L33" s="82">
        <v>0</v>
      </c>
      <c r="M33" s="81">
        <f t="shared" si="0"/>
        <v>1299</v>
      </c>
      <c r="N33" s="81">
        <f t="shared" si="1"/>
        <v>245511</v>
      </c>
    </row>
    <row r="34" spans="1:14" ht="12" customHeight="1">
      <c r="A34" s="1">
        <v>26</v>
      </c>
      <c r="B34" s="697"/>
      <c r="C34" s="698"/>
      <c r="D34" s="9" t="s">
        <v>4</v>
      </c>
      <c r="E34" s="132">
        <v>2504</v>
      </c>
      <c r="F34" s="132">
        <v>234.95886581469648</v>
      </c>
      <c r="G34" s="132">
        <v>588337</v>
      </c>
      <c r="H34" s="133">
        <v>100</v>
      </c>
      <c r="I34" s="132">
        <v>284</v>
      </c>
      <c r="J34" s="132">
        <v>222.09859154929578</v>
      </c>
      <c r="K34" s="132">
        <v>63076</v>
      </c>
      <c r="L34" s="133">
        <v>100</v>
      </c>
      <c r="M34" s="132">
        <f t="shared" si="0"/>
        <v>2788</v>
      </c>
      <c r="N34" s="132">
        <f t="shared" si="1"/>
        <v>651413</v>
      </c>
    </row>
    <row r="35" spans="1:14" ht="12" customHeight="1">
      <c r="A35" s="1">
        <v>27</v>
      </c>
      <c r="B35" s="697"/>
      <c r="C35" s="696" t="s">
        <v>99</v>
      </c>
      <c r="D35" s="1" t="s">
        <v>94</v>
      </c>
      <c r="E35" s="81">
        <v>0</v>
      </c>
      <c r="F35" s="81"/>
      <c r="G35" s="81">
        <v>0</v>
      </c>
      <c r="H35" s="82">
        <v>0</v>
      </c>
      <c r="I35" s="81">
        <v>0</v>
      </c>
      <c r="J35" s="81"/>
      <c r="K35" s="81">
        <v>0</v>
      </c>
      <c r="L35" s="82">
        <v>0</v>
      </c>
      <c r="M35" s="81">
        <f t="shared" si="0"/>
        <v>0</v>
      </c>
      <c r="N35" s="81">
        <f t="shared" si="1"/>
        <v>0</v>
      </c>
    </row>
    <row r="36" spans="1:14" ht="12" customHeight="1">
      <c r="A36" s="1">
        <v>28</v>
      </c>
      <c r="B36" s="697"/>
      <c r="C36" s="697"/>
      <c r="D36" s="1" t="s">
        <v>95</v>
      </c>
      <c r="E36" s="81">
        <v>0</v>
      </c>
      <c r="F36" s="81"/>
      <c r="G36" s="81">
        <v>0</v>
      </c>
      <c r="H36" s="82">
        <v>0</v>
      </c>
      <c r="I36" s="81">
        <v>0</v>
      </c>
      <c r="J36" s="81"/>
      <c r="K36" s="81">
        <v>0</v>
      </c>
      <c r="L36" s="82">
        <v>0</v>
      </c>
      <c r="M36" s="81">
        <f t="shared" si="0"/>
        <v>0</v>
      </c>
      <c r="N36" s="81">
        <f t="shared" si="1"/>
        <v>0</v>
      </c>
    </row>
    <row r="37" spans="1:14" ht="12" customHeight="1">
      <c r="A37" s="1">
        <v>29</v>
      </c>
      <c r="B37" s="697"/>
      <c r="C37" s="697"/>
      <c r="D37" s="1" t="s">
        <v>96</v>
      </c>
      <c r="E37" s="81">
        <v>14</v>
      </c>
      <c r="F37" s="81">
        <v>206</v>
      </c>
      <c r="G37" s="81">
        <v>2884</v>
      </c>
      <c r="H37" s="82">
        <v>35.8974358974359</v>
      </c>
      <c r="I37" s="81">
        <v>7</v>
      </c>
      <c r="J37" s="81">
        <v>206</v>
      </c>
      <c r="K37" s="81">
        <v>1442</v>
      </c>
      <c r="L37" s="82">
        <v>0</v>
      </c>
      <c r="M37" s="81">
        <f t="shared" si="0"/>
        <v>21</v>
      </c>
      <c r="N37" s="81">
        <f t="shared" si="1"/>
        <v>4326</v>
      </c>
    </row>
    <row r="38" spans="1:14" ht="12" customHeight="1">
      <c r="A38" s="1">
        <v>30</v>
      </c>
      <c r="B38" s="697"/>
      <c r="C38" s="697"/>
      <c r="D38" s="1" t="s">
        <v>97</v>
      </c>
      <c r="E38" s="81">
        <v>25</v>
      </c>
      <c r="F38" s="81">
        <v>171</v>
      </c>
      <c r="G38" s="81">
        <v>4275</v>
      </c>
      <c r="H38" s="82">
        <v>64.1025641025641</v>
      </c>
      <c r="I38" s="81">
        <v>14</v>
      </c>
      <c r="J38" s="81">
        <v>171</v>
      </c>
      <c r="K38" s="81">
        <v>2394</v>
      </c>
      <c r="L38" s="82">
        <v>0</v>
      </c>
      <c r="M38" s="81">
        <f t="shared" si="0"/>
        <v>39</v>
      </c>
      <c r="N38" s="81">
        <f t="shared" si="1"/>
        <v>6669</v>
      </c>
    </row>
    <row r="39" spans="1:14" ht="12" customHeight="1">
      <c r="A39" s="1">
        <v>31</v>
      </c>
      <c r="B39" s="697"/>
      <c r="C39" s="698"/>
      <c r="D39" s="9" t="s">
        <v>4</v>
      </c>
      <c r="E39" s="132">
        <v>39</v>
      </c>
      <c r="F39" s="132">
        <v>183.56410256410257</v>
      </c>
      <c r="G39" s="132">
        <v>7159</v>
      </c>
      <c r="H39" s="133">
        <v>100</v>
      </c>
      <c r="I39" s="132">
        <v>21</v>
      </c>
      <c r="J39" s="132">
        <v>0</v>
      </c>
      <c r="K39" s="132">
        <v>3836</v>
      </c>
      <c r="L39" s="133">
        <v>100</v>
      </c>
      <c r="M39" s="132">
        <f t="shared" si="0"/>
        <v>60</v>
      </c>
      <c r="N39" s="132">
        <f t="shared" si="1"/>
        <v>10995</v>
      </c>
    </row>
    <row r="40" spans="1:14" ht="12" customHeight="1">
      <c r="A40" s="1">
        <v>32</v>
      </c>
      <c r="B40" s="697"/>
      <c r="C40" s="690" t="s">
        <v>100</v>
      </c>
      <c r="D40" s="690"/>
      <c r="E40" s="81">
        <v>0</v>
      </c>
      <c r="F40" s="81">
        <v>0</v>
      </c>
      <c r="G40" s="81">
        <v>0</v>
      </c>
      <c r="H40" s="82">
        <v>100</v>
      </c>
      <c r="I40" s="81">
        <v>0</v>
      </c>
      <c r="J40" s="81">
        <v>0</v>
      </c>
      <c r="K40" s="81">
        <v>0</v>
      </c>
      <c r="L40" s="82">
        <v>100</v>
      </c>
      <c r="M40" s="81">
        <f t="shared" si="0"/>
        <v>0</v>
      </c>
      <c r="N40" s="81">
        <f t="shared" si="1"/>
        <v>0</v>
      </c>
    </row>
    <row r="41" spans="1:14" ht="12" customHeight="1">
      <c r="A41" s="1">
        <v>33</v>
      </c>
      <c r="B41" s="697"/>
      <c r="C41" s="581" t="s">
        <v>101</v>
      </c>
      <c r="D41" s="581"/>
      <c r="E41" s="132">
        <v>23986</v>
      </c>
      <c r="F41" s="132">
        <v>130.05328108063037</v>
      </c>
      <c r="G41" s="132">
        <v>3119458</v>
      </c>
      <c r="H41" s="133">
        <v>53.485260669847925</v>
      </c>
      <c r="I41" s="132">
        <v>1591</v>
      </c>
      <c r="J41" s="132">
        <v>135.3350094280327</v>
      </c>
      <c r="K41" s="132">
        <v>215318</v>
      </c>
      <c r="L41" s="133">
        <v>25</v>
      </c>
      <c r="M41" s="132">
        <f t="shared" si="0"/>
        <v>25577</v>
      </c>
      <c r="N41" s="132">
        <f t="shared" si="1"/>
        <v>3334776</v>
      </c>
    </row>
    <row r="42" spans="1:14" ht="12" customHeight="1">
      <c r="A42" s="1">
        <v>34</v>
      </c>
      <c r="B42" s="697"/>
      <c r="C42" s="690" t="s">
        <v>102</v>
      </c>
      <c r="D42" s="690"/>
      <c r="E42" s="81">
        <v>105</v>
      </c>
      <c r="F42" s="81">
        <v>73</v>
      </c>
      <c r="G42" s="81">
        <v>7665</v>
      </c>
      <c r="H42" s="82">
        <v>0.2341345939437185</v>
      </c>
      <c r="I42" s="81">
        <v>25</v>
      </c>
      <c r="J42" s="81">
        <v>73</v>
      </c>
      <c r="K42" s="81">
        <v>1825</v>
      </c>
      <c r="L42" s="82">
        <v>0.3928346951602765</v>
      </c>
      <c r="M42" s="81">
        <f t="shared" si="0"/>
        <v>130</v>
      </c>
      <c r="N42" s="81">
        <f t="shared" si="1"/>
        <v>9490</v>
      </c>
    </row>
    <row r="43" spans="1:14" ht="12" customHeight="1">
      <c r="A43" s="1">
        <v>35</v>
      </c>
      <c r="B43" s="697"/>
      <c r="C43" s="690" t="s">
        <v>92</v>
      </c>
      <c r="D43" s="690"/>
      <c r="E43" s="81">
        <v>0</v>
      </c>
      <c r="F43" s="81"/>
      <c r="G43" s="81">
        <v>0</v>
      </c>
      <c r="H43" s="82">
        <v>0</v>
      </c>
      <c r="I43" s="81">
        <v>0</v>
      </c>
      <c r="J43" s="81">
        <v>0</v>
      </c>
      <c r="K43" s="81">
        <v>0</v>
      </c>
      <c r="L43" s="82">
        <v>0</v>
      </c>
      <c r="M43" s="81">
        <f t="shared" si="0"/>
        <v>0</v>
      </c>
      <c r="N43" s="81">
        <f t="shared" si="1"/>
        <v>0</v>
      </c>
    </row>
    <row r="44" spans="1:14" ht="12" customHeight="1">
      <c r="A44" s="1">
        <v>36</v>
      </c>
      <c r="B44" s="697"/>
      <c r="C44" s="690" t="s">
        <v>103</v>
      </c>
      <c r="D44" s="690"/>
      <c r="E44" s="81">
        <v>20755</v>
      </c>
      <c r="F44" s="300">
        <v>61</v>
      </c>
      <c r="G44" s="81">
        <v>1266055</v>
      </c>
      <c r="H44" s="82">
        <v>46.28060473620836</v>
      </c>
      <c r="I44" s="81">
        <v>4748</v>
      </c>
      <c r="J44" s="300">
        <v>52.4648</v>
      </c>
      <c r="K44" s="81">
        <v>249102.87039999999</v>
      </c>
      <c r="L44" s="82">
        <v>74.60716530483973</v>
      </c>
      <c r="M44" s="81">
        <f t="shared" si="0"/>
        <v>25503</v>
      </c>
      <c r="N44" s="81">
        <f t="shared" si="1"/>
        <v>1515157.8704</v>
      </c>
    </row>
    <row r="45" spans="1:14" ht="12" customHeight="1">
      <c r="A45" s="1">
        <v>37</v>
      </c>
      <c r="B45" s="697"/>
      <c r="C45" s="610" t="s">
        <v>104</v>
      </c>
      <c r="D45" s="610"/>
      <c r="E45" s="83">
        <v>44846</v>
      </c>
      <c r="F45" s="83">
        <v>97.96142353833118</v>
      </c>
      <c r="G45" s="83">
        <v>4393178</v>
      </c>
      <c r="H45" s="84">
        <v>100</v>
      </c>
      <c r="I45" s="83">
        <v>6364</v>
      </c>
      <c r="J45" s="83">
        <v>73.26302174732872</v>
      </c>
      <c r="K45" s="83">
        <v>466245.8704</v>
      </c>
      <c r="L45" s="84">
        <v>100</v>
      </c>
      <c r="M45" s="83">
        <f t="shared" si="0"/>
        <v>51210</v>
      </c>
      <c r="N45" s="83">
        <f t="shared" si="1"/>
        <v>4859423.8704</v>
      </c>
    </row>
    <row r="46" spans="1:14" ht="12" customHeight="1">
      <c r="A46" s="1">
        <v>38</v>
      </c>
      <c r="B46" s="697"/>
      <c r="C46" s="690" t="s">
        <v>105</v>
      </c>
      <c r="D46" s="690"/>
      <c r="E46" s="81">
        <v>0</v>
      </c>
      <c r="F46" s="81">
        <v>0</v>
      </c>
      <c r="G46" s="81">
        <v>0</v>
      </c>
      <c r="H46" s="82">
        <v>0</v>
      </c>
      <c r="I46" s="81">
        <v>6875</v>
      </c>
      <c r="J46" s="81">
        <v>36</v>
      </c>
      <c r="K46" s="81">
        <v>247500</v>
      </c>
      <c r="L46" s="82">
        <v>100</v>
      </c>
      <c r="M46" s="81">
        <f t="shared" si="0"/>
        <v>6875</v>
      </c>
      <c r="N46" s="81">
        <f t="shared" si="1"/>
        <v>247500</v>
      </c>
    </row>
    <row r="47" spans="1:19" ht="12.75" customHeight="1">
      <c r="A47" s="392">
        <v>39</v>
      </c>
      <c r="B47" s="393"/>
      <c r="C47" s="699" t="s">
        <v>15</v>
      </c>
      <c r="D47" s="699"/>
      <c r="E47" s="394">
        <v>63797</v>
      </c>
      <c r="F47" s="394">
        <v>104.28250544696459</v>
      </c>
      <c r="G47" s="394">
        <v>6652911</v>
      </c>
      <c r="H47" s="395">
        <v>0</v>
      </c>
      <c r="I47" s="394">
        <v>17933</v>
      </c>
      <c r="J47" s="394">
        <v>69.03668490492387</v>
      </c>
      <c r="K47" s="394">
        <v>1238034.8704</v>
      </c>
      <c r="L47" s="395">
        <v>0</v>
      </c>
      <c r="M47" s="394">
        <f>E47+I47</f>
        <v>81730</v>
      </c>
      <c r="N47" s="394">
        <f>G47+K47</f>
        <v>7890945.8704</v>
      </c>
      <c r="P47" s="47"/>
      <c r="Q47" s="47"/>
      <c r="R47" s="47"/>
      <c r="S47" s="47"/>
    </row>
    <row r="48" spans="1:19" s="29" customFormat="1" ht="12.75" customHeight="1">
      <c r="A48" s="114"/>
      <c r="B48" s="115"/>
      <c r="C48" s="116"/>
      <c r="D48" s="116"/>
      <c r="E48" s="117"/>
      <c r="F48" s="117"/>
      <c r="G48" s="117"/>
      <c r="H48" s="118"/>
      <c r="I48" s="117"/>
      <c r="J48" s="117"/>
      <c r="K48" s="117"/>
      <c r="L48" s="118"/>
      <c r="M48" s="117"/>
      <c r="N48" s="117"/>
      <c r="O48" s="47"/>
      <c r="P48" s="47"/>
      <c r="Q48" s="47"/>
      <c r="R48" s="47"/>
      <c r="S48" s="47"/>
    </row>
    <row r="49" spans="1:19" s="29" customFormat="1" ht="12.75" customHeight="1">
      <c r="A49" s="124"/>
      <c r="B49" s="125"/>
      <c r="C49" s="126"/>
      <c r="D49" s="126"/>
      <c r="E49" s="117"/>
      <c r="F49" s="117"/>
      <c r="G49" s="117"/>
      <c r="H49" s="118"/>
      <c r="I49" s="117"/>
      <c r="J49" s="117"/>
      <c r="K49" s="117"/>
      <c r="L49" s="118"/>
      <c r="M49" s="117"/>
      <c r="N49" s="117"/>
      <c r="O49" s="47"/>
      <c r="P49" s="47"/>
      <c r="Q49" s="47"/>
      <c r="R49" s="47"/>
      <c r="S49" s="47"/>
    </row>
    <row r="50" spans="1:19" s="29" customFormat="1" ht="12.75" customHeight="1">
      <c r="A50" s="124"/>
      <c r="B50" s="125"/>
      <c r="C50" s="126"/>
      <c r="D50" s="126"/>
      <c r="E50" s="117"/>
      <c r="F50" s="117"/>
      <c r="G50" s="117"/>
      <c r="H50" s="118"/>
      <c r="I50" s="117"/>
      <c r="J50" s="117"/>
      <c r="K50" s="117"/>
      <c r="L50" s="118"/>
      <c r="M50" s="117"/>
      <c r="N50" s="117"/>
      <c r="O50" s="47"/>
      <c r="P50" s="47"/>
      <c r="Q50" s="47"/>
      <c r="R50" s="47"/>
      <c r="S50" s="47"/>
    </row>
    <row r="51" spans="1:19" ht="12.75">
      <c r="A51" s="578" t="s">
        <v>22</v>
      </c>
      <c r="B51" s="578"/>
      <c r="C51" s="578"/>
      <c r="D51" s="578"/>
      <c r="P51" s="47"/>
      <c r="Q51" s="47"/>
      <c r="R51" s="47"/>
      <c r="S51" s="47"/>
    </row>
    <row r="52" spans="1:9" ht="12.75">
      <c r="A52" s="483" t="s">
        <v>65</v>
      </c>
      <c r="B52" s="483"/>
      <c r="C52" s="483"/>
      <c r="D52" s="483"/>
      <c r="G52" s="484" t="s">
        <v>21</v>
      </c>
      <c r="H52" s="484"/>
      <c r="I52" s="484"/>
    </row>
    <row r="53" spans="1:14" ht="12.75">
      <c r="A53" s="484" t="s">
        <v>521</v>
      </c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</row>
    <row r="54" spans="2:14" ht="12.75">
      <c r="B54" s="700" t="s">
        <v>113</v>
      </c>
      <c r="C54" s="700"/>
      <c r="D54" s="700"/>
      <c r="N54" s="28" t="s">
        <v>114</v>
      </c>
    </row>
    <row r="55" spans="1:14" ht="12.75">
      <c r="A55" s="544" t="s">
        <v>80</v>
      </c>
      <c r="B55" s="692" t="s">
        <v>81</v>
      </c>
      <c r="C55" s="692"/>
      <c r="D55" s="524"/>
      <c r="E55" s="508" t="s">
        <v>86</v>
      </c>
      <c r="F55" s="509"/>
      <c r="G55" s="509"/>
      <c r="H55" s="510"/>
      <c r="I55" s="508" t="s">
        <v>53</v>
      </c>
      <c r="J55" s="509"/>
      <c r="K55" s="509"/>
      <c r="L55" s="510"/>
      <c r="M55" s="508" t="s">
        <v>108</v>
      </c>
      <c r="N55" s="510"/>
    </row>
    <row r="56" spans="1:14" ht="12.75">
      <c r="A56" s="545"/>
      <c r="B56" s="693"/>
      <c r="C56" s="693"/>
      <c r="D56" s="627"/>
      <c r="E56" s="397" t="s">
        <v>82</v>
      </c>
      <c r="F56" s="397" t="s">
        <v>83</v>
      </c>
      <c r="G56" s="397" t="s">
        <v>84</v>
      </c>
      <c r="H56" s="397" t="s">
        <v>109</v>
      </c>
      <c r="I56" s="397" t="s">
        <v>82</v>
      </c>
      <c r="J56" s="397" t="s">
        <v>83</v>
      </c>
      <c r="K56" s="397" t="s">
        <v>84</v>
      </c>
      <c r="L56" s="397" t="s">
        <v>109</v>
      </c>
      <c r="M56" s="397" t="s">
        <v>85</v>
      </c>
      <c r="N56" s="397" t="s">
        <v>84</v>
      </c>
    </row>
    <row r="57" spans="1:14" ht="12" customHeight="1">
      <c r="A57" s="87">
        <v>1</v>
      </c>
      <c r="B57" s="691" t="s">
        <v>107</v>
      </c>
      <c r="C57" s="691" t="s">
        <v>87</v>
      </c>
      <c r="D57" s="1" t="s">
        <v>541</v>
      </c>
      <c r="E57" s="131">
        <v>22</v>
      </c>
      <c r="F57" s="131">
        <v>200</v>
      </c>
      <c r="G57" s="131">
        <f>E57*F57</f>
        <v>4400</v>
      </c>
      <c r="H57" s="157">
        <f>E57/E62*100</f>
        <v>2.842377260981912</v>
      </c>
      <c r="I57" s="131"/>
      <c r="J57" s="131"/>
      <c r="K57" s="131">
        <f>I57*J57</f>
        <v>0</v>
      </c>
      <c r="L57" s="157">
        <f>I57/I62*100</f>
        <v>0</v>
      </c>
      <c r="M57" s="131">
        <f aca="true" t="shared" si="2" ref="M57:M96">E57+I57</f>
        <v>22</v>
      </c>
      <c r="N57" s="131">
        <f aca="true" t="shared" si="3" ref="N57:N96">G57+K57</f>
        <v>4400</v>
      </c>
    </row>
    <row r="58" spans="1:14" ht="12" customHeight="1">
      <c r="A58" s="87">
        <v>2</v>
      </c>
      <c r="B58" s="691"/>
      <c r="C58" s="691"/>
      <c r="D58" s="1" t="s">
        <v>542</v>
      </c>
      <c r="E58" s="131">
        <v>288</v>
      </c>
      <c r="F58" s="131">
        <v>162</v>
      </c>
      <c r="G58" s="131">
        <f>E58*F58</f>
        <v>46656</v>
      </c>
      <c r="H58" s="157">
        <f>E58/E62*100</f>
        <v>37.2093023255814</v>
      </c>
      <c r="I58" s="131"/>
      <c r="J58" s="131"/>
      <c r="K58" s="131">
        <f>I58*J58</f>
        <v>0</v>
      </c>
      <c r="L58" s="157">
        <f>I58/I62*100</f>
        <v>0</v>
      </c>
      <c r="M58" s="131">
        <f t="shared" si="2"/>
        <v>288</v>
      </c>
      <c r="N58" s="131">
        <f t="shared" si="3"/>
        <v>46656</v>
      </c>
    </row>
    <row r="59" spans="1:14" ht="12" customHeight="1">
      <c r="A59" s="87">
        <v>3</v>
      </c>
      <c r="B59" s="691"/>
      <c r="C59" s="691"/>
      <c r="D59" s="1" t="s">
        <v>228</v>
      </c>
      <c r="E59" s="190">
        <v>240</v>
      </c>
      <c r="F59" s="190">
        <v>135</v>
      </c>
      <c r="G59" s="131">
        <f>E59*F59</f>
        <v>32400</v>
      </c>
      <c r="H59" s="157">
        <f>E59/E62*100</f>
        <v>31.007751937984494</v>
      </c>
      <c r="I59" s="131"/>
      <c r="J59" s="131"/>
      <c r="K59" s="131">
        <f>I59*J59</f>
        <v>0</v>
      </c>
      <c r="L59" s="157">
        <f>I59/I62*100</f>
        <v>0</v>
      </c>
      <c r="M59" s="131">
        <f t="shared" si="2"/>
        <v>240</v>
      </c>
      <c r="N59" s="131">
        <f t="shared" si="3"/>
        <v>32400</v>
      </c>
    </row>
    <row r="60" spans="1:14" ht="12" customHeight="1">
      <c r="A60" s="87">
        <v>4</v>
      </c>
      <c r="B60" s="691"/>
      <c r="C60" s="691"/>
      <c r="D60" s="1" t="s">
        <v>89</v>
      </c>
      <c r="E60" s="131">
        <v>224</v>
      </c>
      <c r="F60" s="131">
        <v>117</v>
      </c>
      <c r="G60" s="131">
        <f>E60*F60</f>
        <v>26208</v>
      </c>
      <c r="H60" s="157">
        <f>E60/E62*100</f>
        <v>28.940568475452196</v>
      </c>
      <c r="I60" s="190"/>
      <c r="J60" s="190"/>
      <c r="K60" s="131">
        <f>I60*J60</f>
        <v>0</v>
      </c>
      <c r="L60" s="157">
        <f>I60/I62*100</f>
        <v>0</v>
      </c>
      <c r="M60" s="131">
        <f t="shared" si="2"/>
        <v>224</v>
      </c>
      <c r="N60" s="131">
        <f t="shared" si="3"/>
        <v>26208</v>
      </c>
    </row>
    <row r="61" spans="1:14" ht="12" customHeight="1">
      <c r="A61" s="87"/>
      <c r="B61" s="691"/>
      <c r="C61" s="691"/>
      <c r="D61" s="1" t="s">
        <v>625</v>
      </c>
      <c r="E61" s="131">
        <v>0</v>
      </c>
      <c r="F61" s="131">
        <v>0</v>
      </c>
      <c r="G61" s="131">
        <f>E61*F61</f>
        <v>0</v>
      </c>
      <c r="H61" s="157">
        <v>0</v>
      </c>
      <c r="I61" s="190">
        <v>109</v>
      </c>
      <c r="J61" s="190">
        <v>117</v>
      </c>
      <c r="K61" s="131">
        <f>I61*J61</f>
        <v>12753</v>
      </c>
      <c r="L61" s="157"/>
      <c r="M61" s="131">
        <f t="shared" si="2"/>
        <v>109</v>
      </c>
      <c r="N61" s="131"/>
    </row>
    <row r="62" spans="1:14" ht="12" customHeight="1">
      <c r="A62" s="87">
        <v>5</v>
      </c>
      <c r="B62" s="691"/>
      <c r="C62" s="691"/>
      <c r="D62" s="9" t="s">
        <v>4</v>
      </c>
      <c r="E62" s="132">
        <f>SUM(E57:E61)</f>
        <v>774</v>
      </c>
      <c r="F62" s="132">
        <f>G62/E62</f>
        <v>141.6847545219638</v>
      </c>
      <c r="G62" s="132">
        <f>SUM(G57:G61)</f>
        <v>109664</v>
      </c>
      <c r="H62" s="133">
        <v>100</v>
      </c>
      <c r="I62" s="132">
        <v>109</v>
      </c>
      <c r="J62" s="132">
        <f>K62/I62</f>
        <v>117</v>
      </c>
      <c r="K62" s="132">
        <f>SUM(K57:K61)</f>
        <v>12753</v>
      </c>
      <c r="L62" s="133">
        <v>100</v>
      </c>
      <c r="M62" s="132">
        <f t="shared" si="2"/>
        <v>883</v>
      </c>
      <c r="N62" s="132">
        <f t="shared" si="3"/>
        <v>122417</v>
      </c>
    </row>
    <row r="63" spans="1:14" ht="12" customHeight="1">
      <c r="A63" s="87">
        <v>6</v>
      </c>
      <c r="B63" s="691"/>
      <c r="C63" s="691" t="s">
        <v>88</v>
      </c>
      <c r="D63" s="1" t="s">
        <v>541</v>
      </c>
      <c r="E63" s="131">
        <v>19</v>
      </c>
      <c r="F63" s="131">
        <v>192</v>
      </c>
      <c r="G63" s="131">
        <f>E63*F63</f>
        <v>3648</v>
      </c>
      <c r="H63" s="157">
        <f>E63/E68*100</f>
        <v>0.3391645840771153</v>
      </c>
      <c r="I63" s="131"/>
      <c r="J63" s="131"/>
      <c r="K63" s="131">
        <f>I63*J63</f>
        <v>0</v>
      </c>
      <c r="L63" s="157">
        <f>I63/I68*100</f>
        <v>0</v>
      </c>
      <c r="M63" s="131">
        <f t="shared" si="2"/>
        <v>19</v>
      </c>
      <c r="N63" s="131">
        <f t="shared" si="3"/>
        <v>3648</v>
      </c>
    </row>
    <row r="64" spans="1:14" ht="12" customHeight="1">
      <c r="A64" s="87">
        <v>7</v>
      </c>
      <c r="B64" s="691"/>
      <c r="C64" s="691"/>
      <c r="D64" s="1" t="s">
        <v>542</v>
      </c>
      <c r="E64" s="131">
        <v>1432</v>
      </c>
      <c r="F64" s="131">
        <v>154</v>
      </c>
      <c r="G64" s="131">
        <f>E64*F64</f>
        <v>220528</v>
      </c>
      <c r="H64" s="157">
        <f>E64/E68*100</f>
        <v>25.562299178864688</v>
      </c>
      <c r="I64" s="131"/>
      <c r="J64" s="131"/>
      <c r="K64" s="131">
        <f>I64*J64</f>
        <v>0</v>
      </c>
      <c r="L64" s="157">
        <f>I64/I68*100</f>
        <v>0</v>
      </c>
      <c r="M64" s="131">
        <f t="shared" si="2"/>
        <v>1432</v>
      </c>
      <c r="N64" s="131">
        <f t="shared" si="3"/>
        <v>220528</v>
      </c>
    </row>
    <row r="65" spans="1:14" ht="12" customHeight="1">
      <c r="A65" s="87">
        <v>8</v>
      </c>
      <c r="B65" s="691"/>
      <c r="C65" s="691"/>
      <c r="D65" s="1" t="s">
        <v>228</v>
      </c>
      <c r="E65" s="190">
        <v>1939</v>
      </c>
      <c r="F65" s="190">
        <v>126.92625</v>
      </c>
      <c r="G65" s="131">
        <f>E65*F65</f>
        <v>246109.99875</v>
      </c>
      <c r="H65" s="157">
        <f>E65/E68*100</f>
        <v>34.61263834344877</v>
      </c>
      <c r="I65" s="131"/>
      <c r="J65" s="131"/>
      <c r="K65" s="131">
        <f>I65*J65</f>
        <v>0</v>
      </c>
      <c r="L65" s="157">
        <f>I65/I68*100</f>
        <v>0</v>
      </c>
      <c r="M65" s="131">
        <f t="shared" si="2"/>
        <v>1939</v>
      </c>
      <c r="N65" s="131">
        <f t="shared" si="3"/>
        <v>246109.99875</v>
      </c>
    </row>
    <row r="66" spans="1:14" ht="12" customHeight="1">
      <c r="A66" s="87">
        <v>9</v>
      </c>
      <c r="B66" s="691"/>
      <c r="C66" s="691"/>
      <c r="D66" s="1" t="s">
        <v>89</v>
      </c>
      <c r="E66" s="131">
        <v>2212</v>
      </c>
      <c r="F66" s="190">
        <v>98.9141</v>
      </c>
      <c r="G66" s="131">
        <f>E66*F66</f>
        <v>218797.9892</v>
      </c>
      <c r="H66" s="157">
        <f>E66/E68*100</f>
        <v>39.485897893609426</v>
      </c>
      <c r="I66" s="190"/>
      <c r="J66" s="190"/>
      <c r="K66" s="131">
        <f>I66*J66</f>
        <v>0</v>
      </c>
      <c r="L66" s="157">
        <f>I66/I68*100</f>
        <v>0</v>
      </c>
      <c r="M66" s="131">
        <f t="shared" si="2"/>
        <v>2212</v>
      </c>
      <c r="N66" s="131">
        <f t="shared" si="3"/>
        <v>218797.9892</v>
      </c>
    </row>
    <row r="67" spans="1:14" ht="12" customHeight="1">
      <c r="A67" s="87"/>
      <c r="B67" s="691"/>
      <c r="C67" s="691"/>
      <c r="D67" s="1" t="s">
        <v>543</v>
      </c>
      <c r="E67" s="131">
        <v>0</v>
      </c>
      <c r="F67" s="190">
        <v>0</v>
      </c>
      <c r="G67" s="131">
        <f>E67*F67</f>
        <v>0</v>
      </c>
      <c r="H67" s="157">
        <v>0</v>
      </c>
      <c r="I67" s="190">
        <v>80</v>
      </c>
      <c r="J67" s="190">
        <v>105.5</v>
      </c>
      <c r="K67" s="131">
        <f>I67*J67</f>
        <v>8440</v>
      </c>
      <c r="L67" s="157"/>
      <c r="M67" s="131">
        <f t="shared" si="2"/>
        <v>80</v>
      </c>
      <c r="N67" s="131"/>
    </row>
    <row r="68" spans="1:14" ht="12" customHeight="1">
      <c r="A68" s="87">
        <v>10</v>
      </c>
      <c r="B68" s="691"/>
      <c r="C68" s="691"/>
      <c r="D68" s="9" t="s">
        <v>4</v>
      </c>
      <c r="E68" s="132">
        <f>SUM(E63:E67)</f>
        <v>5602</v>
      </c>
      <c r="F68" s="149">
        <f>G68/E68</f>
        <v>123.00678114066405</v>
      </c>
      <c r="G68" s="132">
        <f>SUM(G63:G66)</f>
        <v>689083.98795</v>
      </c>
      <c r="H68" s="133">
        <v>100</v>
      </c>
      <c r="I68" s="132">
        <f>SUM(I63:I67)</f>
        <v>80</v>
      </c>
      <c r="J68" s="132">
        <v>90</v>
      </c>
      <c r="K68" s="132">
        <f>SUM(K63:K67)</f>
        <v>8440</v>
      </c>
      <c r="L68" s="133">
        <v>100</v>
      </c>
      <c r="M68" s="132">
        <f t="shared" si="2"/>
        <v>5682</v>
      </c>
      <c r="N68" s="132">
        <f t="shared" si="3"/>
        <v>697523.98795</v>
      </c>
    </row>
    <row r="69" spans="1:14" ht="12" customHeight="1">
      <c r="A69" s="87">
        <v>11</v>
      </c>
      <c r="B69" s="691"/>
      <c r="C69" s="581" t="s">
        <v>90</v>
      </c>
      <c r="D69" s="581"/>
      <c r="E69" s="132">
        <f>E62+E68</f>
        <v>6376</v>
      </c>
      <c r="F69" s="149">
        <f>G69/E69</f>
        <v>125.27415118412797</v>
      </c>
      <c r="G69" s="132">
        <f>G62+G68</f>
        <v>798747.98795</v>
      </c>
      <c r="H69" s="133">
        <f>E69/E72*100</f>
        <v>59.57764903756308</v>
      </c>
      <c r="I69" s="132">
        <f>I62+I68</f>
        <v>189</v>
      </c>
      <c r="J69" s="132">
        <f>K69/I69</f>
        <v>112.13227513227513</v>
      </c>
      <c r="K69" s="132">
        <f>K62+K68</f>
        <v>21193</v>
      </c>
      <c r="L69" s="133">
        <f>I69/I72*100</f>
        <v>22.473246135552913</v>
      </c>
      <c r="M69" s="132">
        <f t="shared" si="2"/>
        <v>6565</v>
      </c>
      <c r="N69" s="132">
        <f t="shared" si="3"/>
        <v>819940.98795</v>
      </c>
    </row>
    <row r="70" spans="1:14" ht="12" customHeight="1">
      <c r="A70" s="87">
        <v>12</v>
      </c>
      <c r="B70" s="691"/>
      <c r="C70" s="690" t="s">
        <v>91</v>
      </c>
      <c r="D70" s="690"/>
      <c r="E70" s="190">
        <v>1839</v>
      </c>
      <c r="F70" s="190">
        <v>74</v>
      </c>
      <c r="G70" s="131">
        <f>E70*F70</f>
        <v>136086</v>
      </c>
      <c r="H70" s="157">
        <f>E70/E72*100</f>
        <v>17.18370398056438</v>
      </c>
      <c r="I70" s="131">
        <v>152</v>
      </c>
      <c r="J70" s="131">
        <v>61</v>
      </c>
      <c r="K70" s="131">
        <f>I70*J70</f>
        <v>9272</v>
      </c>
      <c r="L70" s="157">
        <f>I70/I72*100</f>
        <v>18.07372175980975</v>
      </c>
      <c r="M70" s="131">
        <f t="shared" si="2"/>
        <v>1991</v>
      </c>
      <c r="N70" s="131">
        <f t="shared" si="3"/>
        <v>145358</v>
      </c>
    </row>
    <row r="71" spans="1:14" ht="12" customHeight="1">
      <c r="A71" s="87">
        <v>13</v>
      </c>
      <c r="B71" s="691"/>
      <c r="C71" s="690" t="s">
        <v>92</v>
      </c>
      <c r="D71" s="690"/>
      <c r="E71" s="131">
        <v>2487</v>
      </c>
      <c r="F71" s="190">
        <v>62</v>
      </c>
      <c r="G71" s="131">
        <f>E71*F71</f>
        <v>154194</v>
      </c>
      <c r="H71" s="157">
        <f>E71/E72*100</f>
        <v>23.238646981872545</v>
      </c>
      <c r="I71" s="131">
        <v>500</v>
      </c>
      <c r="J71" s="131">
        <v>61.596</v>
      </c>
      <c r="K71" s="131">
        <f>I71*J71</f>
        <v>30798</v>
      </c>
      <c r="L71" s="157">
        <f>I71/I72*100</f>
        <v>59.45303210463734</v>
      </c>
      <c r="M71" s="131">
        <f t="shared" si="2"/>
        <v>2987</v>
      </c>
      <c r="N71" s="131">
        <f t="shared" si="3"/>
        <v>184992</v>
      </c>
    </row>
    <row r="72" spans="1:14" ht="12" customHeight="1">
      <c r="A72" s="87">
        <v>14</v>
      </c>
      <c r="B72" s="691"/>
      <c r="C72" s="610" t="s">
        <v>93</v>
      </c>
      <c r="D72" s="610"/>
      <c r="E72" s="280">
        <f>SUM(E69:E71)</f>
        <v>10702</v>
      </c>
      <c r="F72" s="280">
        <f>G72/E72</f>
        <v>101.75929620164455</v>
      </c>
      <c r="G72" s="280">
        <f>SUM(G69:G71)</f>
        <v>1089027.98795</v>
      </c>
      <c r="H72" s="281">
        <v>100</v>
      </c>
      <c r="I72" s="280">
        <f>SUM(I69:I71)</f>
        <v>841</v>
      </c>
      <c r="J72" s="280">
        <f>K72/I72</f>
        <v>72.84542211652794</v>
      </c>
      <c r="K72" s="280">
        <f>SUM(K69:K71)</f>
        <v>61263</v>
      </c>
      <c r="L72" s="281">
        <v>100</v>
      </c>
      <c r="M72" s="280">
        <f t="shared" si="2"/>
        <v>11543</v>
      </c>
      <c r="N72" s="280">
        <f t="shared" si="3"/>
        <v>1150290.98795</v>
      </c>
    </row>
    <row r="73" spans="1:14" ht="12" customHeight="1">
      <c r="A73" s="87">
        <v>15</v>
      </c>
      <c r="B73" s="696" t="s">
        <v>106</v>
      </c>
      <c r="C73" s="696" t="s">
        <v>47</v>
      </c>
      <c r="D73" s="1" t="s">
        <v>94</v>
      </c>
      <c r="E73" s="131">
        <v>68</v>
      </c>
      <c r="F73" s="131">
        <v>313</v>
      </c>
      <c r="G73" s="131">
        <f>E73*F73</f>
        <v>21284</v>
      </c>
      <c r="H73" s="157">
        <f>E73/E78*100</f>
        <v>0.6693572201988385</v>
      </c>
      <c r="I73" s="131"/>
      <c r="J73" s="131"/>
      <c r="K73" s="131">
        <f>I73*J73</f>
        <v>0</v>
      </c>
      <c r="L73" s="157">
        <v>0</v>
      </c>
      <c r="M73" s="131">
        <f t="shared" si="2"/>
        <v>68</v>
      </c>
      <c r="N73" s="131">
        <f t="shared" si="3"/>
        <v>21284</v>
      </c>
    </row>
    <row r="74" spans="1:14" ht="12" customHeight="1">
      <c r="A74" s="87">
        <v>16</v>
      </c>
      <c r="B74" s="697"/>
      <c r="C74" s="697"/>
      <c r="D74" s="1" t="s">
        <v>95</v>
      </c>
      <c r="E74" s="131">
        <v>30</v>
      </c>
      <c r="F74" s="131">
        <v>238</v>
      </c>
      <c r="G74" s="131">
        <f>E74*F74</f>
        <v>7140</v>
      </c>
      <c r="H74" s="157">
        <f>E74/E78*100</f>
        <v>0.29530465597007577</v>
      </c>
      <c r="I74" s="131"/>
      <c r="J74" s="131"/>
      <c r="K74" s="131">
        <f>I74*J74</f>
        <v>0</v>
      </c>
      <c r="L74" s="157">
        <v>0</v>
      </c>
      <c r="M74" s="131">
        <f t="shared" si="2"/>
        <v>30</v>
      </c>
      <c r="N74" s="131">
        <f t="shared" si="3"/>
        <v>7140</v>
      </c>
    </row>
    <row r="75" spans="1:14" ht="12" customHeight="1">
      <c r="A75" s="87">
        <v>17</v>
      </c>
      <c r="B75" s="697"/>
      <c r="C75" s="697"/>
      <c r="D75" s="1" t="s">
        <v>96</v>
      </c>
      <c r="E75" s="131">
        <v>2464</v>
      </c>
      <c r="F75" s="131">
        <v>144</v>
      </c>
      <c r="G75" s="131">
        <f>E75*F75</f>
        <v>354816</v>
      </c>
      <c r="H75" s="157">
        <f>E75/E78*100</f>
        <v>24.25435574367556</v>
      </c>
      <c r="I75" s="131"/>
      <c r="J75" s="131"/>
      <c r="K75" s="131">
        <f>I75*J75</f>
        <v>0</v>
      </c>
      <c r="L75" s="157">
        <v>0</v>
      </c>
      <c r="M75" s="131">
        <f t="shared" si="2"/>
        <v>2464</v>
      </c>
      <c r="N75" s="131">
        <f t="shared" si="3"/>
        <v>354816</v>
      </c>
    </row>
    <row r="76" spans="1:14" ht="12" customHeight="1">
      <c r="A76" s="87">
        <v>18</v>
      </c>
      <c r="B76" s="697"/>
      <c r="C76" s="697"/>
      <c r="D76" s="1" t="s">
        <v>97</v>
      </c>
      <c r="E76" s="131">
        <v>3432</v>
      </c>
      <c r="F76" s="131">
        <v>118</v>
      </c>
      <c r="G76" s="131">
        <f>E76*F76</f>
        <v>404976</v>
      </c>
      <c r="H76" s="157">
        <f>E76/E78*100</f>
        <v>33.78285264297667</v>
      </c>
      <c r="I76" s="131"/>
      <c r="J76" s="131"/>
      <c r="K76" s="131">
        <f>I76*J76</f>
        <v>0</v>
      </c>
      <c r="L76" s="157">
        <v>0</v>
      </c>
      <c r="M76" s="131">
        <f t="shared" si="2"/>
        <v>3432</v>
      </c>
      <c r="N76" s="131">
        <f t="shared" si="3"/>
        <v>404976</v>
      </c>
    </row>
    <row r="77" spans="1:14" ht="12" customHeight="1">
      <c r="A77" s="87">
        <v>19</v>
      </c>
      <c r="B77" s="697"/>
      <c r="C77" s="697"/>
      <c r="D77" s="1" t="s">
        <v>98</v>
      </c>
      <c r="E77" s="131">
        <v>4165</v>
      </c>
      <c r="F77" s="131">
        <v>97</v>
      </c>
      <c r="G77" s="131">
        <f>E77*F77</f>
        <v>404005</v>
      </c>
      <c r="H77" s="157">
        <f>E77/E78*100</f>
        <v>40.99812973717886</v>
      </c>
      <c r="I77" s="131">
        <v>750</v>
      </c>
      <c r="J77" s="131">
        <v>97</v>
      </c>
      <c r="K77" s="131">
        <f>I77*J77</f>
        <v>72750</v>
      </c>
      <c r="L77" s="157">
        <v>0</v>
      </c>
      <c r="M77" s="131">
        <f t="shared" si="2"/>
        <v>4915</v>
      </c>
      <c r="N77" s="131">
        <f t="shared" si="3"/>
        <v>476755</v>
      </c>
    </row>
    <row r="78" spans="1:14" ht="12" customHeight="1">
      <c r="A78" s="87">
        <v>20</v>
      </c>
      <c r="B78" s="697"/>
      <c r="C78" s="698"/>
      <c r="D78" s="9" t="s">
        <v>4</v>
      </c>
      <c r="E78" s="132">
        <f>SUM(E73:E77)</f>
        <v>10159</v>
      </c>
      <c r="F78" s="132">
        <f>G78/E78</f>
        <v>117.35613741509991</v>
      </c>
      <c r="G78" s="132">
        <f>SUM(G73:G77)</f>
        <v>1192221</v>
      </c>
      <c r="H78" s="133">
        <v>100</v>
      </c>
      <c r="I78" s="132">
        <f>SUM(I73:I77)</f>
        <v>750</v>
      </c>
      <c r="J78" s="131">
        <v>97</v>
      </c>
      <c r="K78" s="132">
        <f>SUM(K73:K77)</f>
        <v>72750</v>
      </c>
      <c r="L78" s="133">
        <v>100</v>
      </c>
      <c r="M78" s="132">
        <f t="shared" si="2"/>
        <v>10909</v>
      </c>
      <c r="N78" s="132">
        <f t="shared" si="3"/>
        <v>1264971</v>
      </c>
    </row>
    <row r="79" spans="1:14" ht="12" customHeight="1">
      <c r="A79" s="87">
        <v>21</v>
      </c>
      <c r="B79" s="697"/>
      <c r="C79" s="696" t="s">
        <v>48</v>
      </c>
      <c r="D79" s="1" t="s">
        <v>94</v>
      </c>
      <c r="E79" s="131">
        <v>0</v>
      </c>
      <c r="F79" s="131">
        <v>0</v>
      </c>
      <c r="G79" s="131">
        <f>E79*F79</f>
        <v>0</v>
      </c>
      <c r="H79" s="157">
        <f>E79/E83*100</f>
        <v>0</v>
      </c>
      <c r="I79" s="131"/>
      <c r="J79" s="131"/>
      <c r="K79" s="131">
        <f>I79*J79</f>
        <v>0</v>
      </c>
      <c r="L79" s="157">
        <v>0</v>
      </c>
      <c r="M79" s="131">
        <f t="shared" si="2"/>
        <v>0</v>
      </c>
      <c r="N79" s="131">
        <f t="shared" si="3"/>
        <v>0</v>
      </c>
    </row>
    <row r="80" spans="1:14" ht="12" customHeight="1">
      <c r="A80" s="87">
        <v>22</v>
      </c>
      <c r="B80" s="697"/>
      <c r="C80" s="697"/>
      <c r="D80" s="1" t="s">
        <v>96</v>
      </c>
      <c r="E80" s="131">
        <v>515</v>
      </c>
      <c r="F80" s="190">
        <v>314</v>
      </c>
      <c r="G80" s="131">
        <f>E80*F80</f>
        <v>161710</v>
      </c>
      <c r="H80" s="157">
        <f>E80/E83*100</f>
        <v>28.547671840354766</v>
      </c>
      <c r="I80" s="131"/>
      <c r="J80" s="131"/>
      <c r="K80" s="131">
        <f>I80*J80</f>
        <v>0</v>
      </c>
      <c r="L80" s="157">
        <v>0</v>
      </c>
      <c r="M80" s="131">
        <f t="shared" si="2"/>
        <v>515</v>
      </c>
      <c r="N80" s="131">
        <f t="shared" si="3"/>
        <v>161710</v>
      </c>
    </row>
    <row r="81" spans="1:14" ht="12" customHeight="1">
      <c r="A81" s="87">
        <v>23</v>
      </c>
      <c r="B81" s="697"/>
      <c r="C81" s="697"/>
      <c r="D81" s="1" t="s">
        <v>97</v>
      </c>
      <c r="E81" s="131">
        <v>619</v>
      </c>
      <c r="F81" s="190">
        <v>244</v>
      </c>
      <c r="G81" s="131">
        <f>E81*F81</f>
        <v>151036</v>
      </c>
      <c r="H81" s="157">
        <f>E81/E83*100</f>
        <v>34.312638580931264</v>
      </c>
      <c r="I81" s="131"/>
      <c r="J81" s="131"/>
      <c r="K81" s="131">
        <f>I81*J81</f>
        <v>0</v>
      </c>
      <c r="L81" s="157">
        <v>0</v>
      </c>
      <c r="M81" s="131">
        <f t="shared" si="2"/>
        <v>619</v>
      </c>
      <c r="N81" s="131">
        <f t="shared" si="3"/>
        <v>151036</v>
      </c>
    </row>
    <row r="82" spans="1:14" ht="12" customHeight="1">
      <c r="A82" s="87">
        <v>24</v>
      </c>
      <c r="B82" s="697"/>
      <c r="C82" s="697"/>
      <c r="D82" s="1" t="s">
        <v>98</v>
      </c>
      <c r="E82" s="131">
        <v>670</v>
      </c>
      <c r="F82" s="190">
        <v>189</v>
      </c>
      <c r="G82" s="131">
        <f>E82*F82</f>
        <v>126630</v>
      </c>
      <c r="H82" s="157">
        <f>E82/E83*100</f>
        <v>37.13968957871397</v>
      </c>
      <c r="I82" s="131">
        <v>380</v>
      </c>
      <c r="J82" s="131">
        <v>189</v>
      </c>
      <c r="K82" s="131">
        <f>I82*J82</f>
        <v>71820</v>
      </c>
      <c r="L82" s="157">
        <v>0</v>
      </c>
      <c r="M82" s="131">
        <f t="shared" si="2"/>
        <v>1050</v>
      </c>
      <c r="N82" s="131">
        <f t="shared" si="3"/>
        <v>198450</v>
      </c>
    </row>
    <row r="83" spans="1:14" ht="12" customHeight="1">
      <c r="A83" s="87">
        <v>25</v>
      </c>
      <c r="B83" s="697"/>
      <c r="C83" s="698"/>
      <c r="D83" s="9" t="s">
        <v>4</v>
      </c>
      <c r="E83" s="132">
        <f>SUM(E79:E82)</f>
        <v>1804</v>
      </c>
      <c r="F83" s="132">
        <f>G83/E83</f>
        <v>243.55654101995566</v>
      </c>
      <c r="G83" s="132">
        <f>SUM(G79:G82)</f>
        <v>439376</v>
      </c>
      <c r="H83" s="133">
        <v>100</v>
      </c>
      <c r="I83" s="132">
        <f>SUM(I79:I82)</f>
        <v>380</v>
      </c>
      <c r="J83" s="131">
        <v>189</v>
      </c>
      <c r="K83" s="132">
        <f>SUM(K79:K82)</f>
        <v>71820</v>
      </c>
      <c r="L83" s="133">
        <v>100</v>
      </c>
      <c r="M83" s="132">
        <f t="shared" si="2"/>
        <v>2184</v>
      </c>
      <c r="N83" s="132">
        <f t="shared" si="3"/>
        <v>511196</v>
      </c>
    </row>
    <row r="84" spans="1:14" ht="12" customHeight="1">
      <c r="A84" s="87">
        <v>26</v>
      </c>
      <c r="B84" s="697"/>
      <c r="C84" s="696" t="s">
        <v>99</v>
      </c>
      <c r="D84" s="1" t="s">
        <v>94</v>
      </c>
      <c r="E84" s="131">
        <v>0</v>
      </c>
      <c r="F84" s="131">
        <v>0</v>
      </c>
      <c r="G84" s="131">
        <f>E84*F84</f>
        <v>0</v>
      </c>
      <c r="H84" s="157">
        <v>0</v>
      </c>
      <c r="I84" s="131"/>
      <c r="J84" s="131"/>
      <c r="K84" s="131">
        <f>I84*J84</f>
        <v>0</v>
      </c>
      <c r="L84" s="157">
        <v>0</v>
      </c>
      <c r="M84" s="131">
        <f t="shared" si="2"/>
        <v>0</v>
      </c>
      <c r="N84" s="131">
        <f t="shared" si="3"/>
        <v>0</v>
      </c>
    </row>
    <row r="85" spans="1:14" ht="12" customHeight="1">
      <c r="A85" s="87">
        <v>27</v>
      </c>
      <c r="B85" s="697"/>
      <c r="C85" s="697"/>
      <c r="D85" s="1" t="s">
        <v>95</v>
      </c>
      <c r="E85" s="131">
        <v>0</v>
      </c>
      <c r="F85" s="131">
        <v>0</v>
      </c>
      <c r="G85" s="131">
        <f>E85*F85</f>
        <v>0</v>
      </c>
      <c r="H85" s="157">
        <v>0</v>
      </c>
      <c r="I85" s="131"/>
      <c r="J85" s="131"/>
      <c r="K85" s="131">
        <f>I85*J85</f>
        <v>0</v>
      </c>
      <c r="L85" s="157">
        <v>0</v>
      </c>
      <c r="M85" s="131">
        <f t="shared" si="2"/>
        <v>0</v>
      </c>
      <c r="N85" s="131">
        <f t="shared" si="3"/>
        <v>0</v>
      </c>
    </row>
    <row r="86" spans="1:14" ht="12" customHeight="1">
      <c r="A86" s="87">
        <v>28</v>
      </c>
      <c r="B86" s="697"/>
      <c r="C86" s="697"/>
      <c r="D86" s="1" t="s">
        <v>96</v>
      </c>
      <c r="E86" s="131">
        <v>6</v>
      </c>
      <c r="F86" s="131">
        <v>206</v>
      </c>
      <c r="G86" s="131">
        <f>E86*F86</f>
        <v>1236</v>
      </c>
      <c r="H86" s="157">
        <f>E86/E88*100</f>
        <v>20.689655172413794</v>
      </c>
      <c r="I86" s="131"/>
      <c r="J86" s="131"/>
      <c r="K86" s="131">
        <f>I86*J86</f>
        <v>0</v>
      </c>
      <c r="L86" s="157">
        <v>0</v>
      </c>
      <c r="M86" s="131">
        <f t="shared" si="2"/>
        <v>6</v>
      </c>
      <c r="N86" s="131">
        <f t="shared" si="3"/>
        <v>1236</v>
      </c>
    </row>
    <row r="87" spans="1:14" ht="12" customHeight="1">
      <c r="A87" s="87">
        <v>29</v>
      </c>
      <c r="B87" s="697"/>
      <c r="C87" s="697"/>
      <c r="D87" s="1" t="s">
        <v>97</v>
      </c>
      <c r="E87" s="131">
        <v>23</v>
      </c>
      <c r="F87" s="131">
        <v>171</v>
      </c>
      <c r="G87" s="131">
        <f>E87*F87</f>
        <v>3933</v>
      </c>
      <c r="H87" s="157">
        <f>E87/E88*100</f>
        <v>79.3103448275862</v>
      </c>
      <c r="I87" s="131"/>
      <c r="J87" s="131"/>
      <c r="K87" s="131">
        <f>I87*J87</f>
        <v>0</v>
      </c>
      <c r="L87" s="157">
        <v>0</v>
      </c>
      <c r="M87" s="131">
        <f t="shared" si="2"/>
        <v>23</v>
      </c>
      <c r="N87" s="131">
        <f t="shared" si="3"/>
        <v>3933</v>
      </c>
    </row>
    <row r="88" spans="1:14" ht="12" customHeight="1">
      <c r="A88" s="87">
        <v>30</v>
      </c>
      <c r="B88" s="697"/>
      <c r="C88" s="698"/>
      <c r="D88" s="9" t="s">
        <v>4</v>
      </c>
      <c r="E88" s="132">
        <f>SUM(E84:E87)</f>
        <v>29</v>
      </c>
      <c r="F88" s="132">
        <f>G88/E88</f>
        <v>178.24137931034483</v>
      </c>
      <c r="G88" s="132">
        <f>SUM(G84:G87)</f>
        <v>5169</v>
      </c>
      <c r="H88" s="133">
        <v>100</v>
      </c>
      <c r="I88" s="132">
        <v>0</v>
      </c>
      <c r="J88" s="132">
        <v>0</v>
      </c>
      <c r="K88" s="132">
        <f>SUM(K84:K87)</f>
        <v>0</v>
      </c>
      <c r="L88" s="133">
        <v>100</v>
      </c>
      <c r="M88" s="132">
        <f t="shared" si="2"/>
        <v>29</v>
      </c>
      <c r="N88" s="132">
        <f t="shared" si="3"/>
        <v>5169</v>
      </c>
    </row>
    <row r="89" spans="1:14" ht="12" customHeight="1">
      <c r="A89" s="87">
        <v>31</v>
      </c>
      <c r="B89" s="697"/>
      <c r="C89" s="690" t="s">
        <v>100</v>
      </c>
      <c r="D89" s="690"/>
      <c r="E89" s="131">
        <v>6</v>
      </c>
      <c r="F89" s="131">
        <v>77</v>
      </c>
      <c r="G89" s="131">
        <f>E89*F89</f>
        <v>462</v>
      </c>
      <c r="H89" s="157">
        <v>100</v>
      </c>
      <c r="I89" s="131">
        <v>0</v>
      </c>
      <c r="J89" s="131">
        <v>0</v>
      </c>
      <c r="K89" s="131">
        <f>I89*J89</f>
        <v>0</v>
      </c>
      <c r="L89" s="157">
        <v>100</v>
      </c>
      <c r="M89" s="131">
        <f t="shared" si="2"/>
        <v>6</v>
      </c>
      <c r="N89" s="131">
        <f t="shared" si="3"/>
        <v>462</v>
      </c>
    </row>
    <row r="90" spans="1:14" ht="12" customHeight="1">
      <c r="A90" s="87">
        <v>32</v>
      </c>
      <c r="B90" s="697"/>
      <c r="C90" s="581" t="s">
        <v>101</v>
      </c>
      <c r="D90" s="581"/>
      <c r="E90" s="132">
        <f>E78+E83+E88+E89</f>
        <v>11998</v>
      </c>
      <c r="F90" s="132">
        <f>G90/E90</f>
        <v>136.45840973495584</v>
      </c>
      <c r="G90" s="132">
        <f>G78+G83+G88+G89</f>
        <v>1637228</v>
      </c>
      <c r="H90" s="133">
        <f>E90/E94*100</f>
        <v>39.89625245236591</v>
      </c>
      <c r="I90" s="132">
        <f>I78+I83+I88</f>
        <v>1130</v>
      </c>
      <c r="J90" s="132">
        <f>K90/I90</f>
        <v>127.93805309734513</v>
      </c>
      <c r="K90" s="132">
        <f>K78+K83+K88+K89</f>
        <v>144570</v>
      </c>
      <c r="L90" s="133">
        <v>0</v>
      </c>
      <c r="M90" s="132">
        <f t="shared" si="2"/>
        <v>13128</v>
      </c>
      <c r="N90" s="132">
        <f t="shared" si="3"/>
        <v>1781798</v>
      </c>
    </row>
    <row r="91" spans="1:14" ht="12" customHeight="1">
      <c r="A91" s="87">
        <v>33</v>
      </c>
      <c r="B91" s="697"/>
      <c r="C91" s="690" t="s">
        <v>102</v>
      </c>
      <c r="D91" s="690"/>
      <c r="E91" s="131">
        <v>828</v>
      </c>
      <c r="F91" s="131">
        <v>73</v>
      </c>
      <c r="G91" s="131">
        <f>E91*F91</f>
        <v>60444</v>
      </c>
      <c r="H91" s="157">
        <f>E91/E94*100</f>
        <v>2.753300302597014</v>
      </c>
      <c r="I91" s="131">
        <v>680</v>
      </c>
      <c r="J91" s="131">
        <v>66</v>
      </c>
      <c r="K91" s="131">
        <f>I91*J91</f>
        <v>44880</v>
      </c>
      <c r="L91" s="157">
        <v>0</v>
      </c>
      <c r="M91" s="131">
        <f t="shared" si="2"/>
        <v>1508</v>
      </c>
      <c r="N91" s="131">
        <f t="shared" si="3"/>
        <v>105324</v>
      </c>
    </row>
    <row r="92" spans="1:14" ht="12" customHeight="1">
      <c r="A92" s="87">
        <v>34</v>
      </c>
      <c r="B92" s="697"/>
      <c r="C92" s="690" t="s">
        <v>92</v>
      </c>
      <c r="D92" s="690"/>
      <c r="E92" s="131">
        <v>0</v>
      </c>
      <c r="F92" s="131">
        <v>0</v>
      </c>
      <c r="G92" s="131">
        <f>E92*F92</f>
        <v>0</v>
      </c>
      <c r="H92" s="157">
        <f>E92/E94*100</f>
        <v>0</v>
      </c>
      <c r="I92" s="131"/>
      <c r="J92" s="131"/>
      <c r="K92" s="131">
        <f>I92*J92</f>
        <v>0</v>
      </c>
      <c r="L92" s="157">
        <v>0</v>
      </c>
      <c r="M92" s="131">
        <f t="shared" si="2"/>
        <v>0</v>
      </c>
      <c r="N92" s="131">
        <f t="shared" si="3"/>
        <v>0</v>
      </c>
    </row>
    <row r="93" spans="1:14" ht="12" customHeight="1">
      <c r="A93" s="87">
        <v>35</v>
      </c>
      <c r="B93" s="697"/>
      <c r="C93" s="690" t="s">
        <v>103</v>
      </c>
      <c r="D93" s="690"/>
      <c r="E93" s="190">
        <v>17247</v>
      </c>
      <c r="F93" s="217">
        <v>59.687655</v>
      </c>
      <c r="G93" s="131">
        <f>E93*F93</f>
        <v>1029432.985785</v>
      </c>
      <c r="H93" s="157">
        <f>E93/E94*100</f>
        <v>57.350447245037074</v>
      </c>
      <c r="I93" s="131"/>
      <c r="J93" s="190"/>
      <c r="K93" s="131">
        <f>I93*J93</f>
        <v>0</v>
      </c>
      <c r="L93" s="157">
        <v>0</v>
      </c>
      <c r="M93" s="131">
        <f t="shared" si="2"/>
        <v>17247</v>
      </c>
      <c r="N93" s="131">
        <f t="shared" si="3"/>
        <v>1029432.985785</v>
      </c>
    </row>
    <row r="94" spans="1:14" ht="12" customHeight="1">
      <c r="A94" s="87">
        <v>36</v>
      </c>
      <c r="B94" s="697"/>
      <c r="C94" s="610" t="s">
        <v>104</v>
      </c>
      <c r="D94" s="610"/>
      <c r="E94" s="280">
        <f>SUM(E90:E93)</f>
        <v>30073</v>
      </c>
      <c r="F94" s="280">
        <f>G94/E94</f>
        <v>90.6828379538124</v>
      </c>
      <c r="G94" s="280">
        <f>SUM(G90:G93)</f>
        <v>2727104.985785</v>
      </c>
      <c r="H94" s="281">
        <v>100</v>
      </c>
      <c r="I94" s="280">
        <f>SUM(I90:I93)</f>
        <v>1810</v>
      </c>
      <c r="J94" s="280">
        <f>K94/I94</f>
        <v>104.66850828729282</v>
      </c>
      <c r="K94" s="280">
        <f>SUM(K90:K93)</f>
        <v>189450</v>
      </c>
      <c r="L94" s="281">
        <v>100</v>
      </c>
      <c r="M94" s="280">
        <f t="shared" si="2"/>
        <v>31883</v>
      </c>
      <c r="N94" s="280">
        <f t="shared" si="3"/>
        <v>2916554.985785</v>
      </c>
    </row>
    <row r="95" spans="1:14" ht="12" customHeight="1">
      <c r="A95" s="87">
        <v>37</v>
      </c>
      <c r="B95" s="697"/>
      <c r="C95" s="690" t="s">
        <v>105</v>
      </c>
      <c r="D95" s="690"/>
      <c r="E95" s="131">
        <v>0</v>
      </c>
      <c r="F95" s="131">
        <v>0</v>
      </c>
      <c r="G95" s="131">
        <f>E95*F95</f>
        <v>0</v>
      </c>
      <c r="H95" s="157">
        <v>0</v>
      </c>
      <c r="I95" s="131">
        <v>15819</v>
      </c>
      <c r="J95" s="131">
        <v>36</v>
      </c>
      <c r="K95" s="131">
        <f>I95*J95</f>
        <v>569484</v>
      </c>
      <c r="L95" s="157">
        <v>100</v>
      </c>
      <c r="M95" s="131">
        <f t="shared" si="2"/>
        <v>15819</v>
      </c>
      <c r="N95" s="131">
        <f t="shared" si="3"/>
        <v>569484</v>
      </c>
    </row>
    <row r="96" spans="1:14" ht="12.75">
      <c r="A96" s="396">
        <v>38</v>
      </c>
      <c r="B96" s="393"/>
      <c r="C96" s="699" t="s">
        <v>15</v>
      </c>
      <c r="D96" s="699"/>
      <c r="E96" s="394">
        <f>E72+E94+E95</f>
        <v>40775</v>
      </c>
      <c r="F96" s="394">
        <f>G96/E96</f>
        <v>93.59001774947885</v>
      </c>
      <c r="G96" s="394">
        <f>G72+G94+G95</f>
        <v>3816132.973735</v>
      </c>
      <c r="H96" s="395">
        <v>0</v>
      </c>
      <c r="I96" s="394">
        <f>I72+I94+I95</f>
        <v>18470</v>
      </c>
      <c r="J96" s="394">
        <f>K96/I96</f>
        <v>44.40698429886302</v>
      </c>
      <c r="K96" s="394">
        <f>K72+K94+K95</f>
        <v>820197</v>
      </c>
      <c r="L96" s="395">
        <v>0</v>
      </c>
      <c r="M96" s="394">
        <f t="shared" si="2"/>
        <v>59245</v>
      </c>
      <c r="N96" s="394">
        <f t="shared" si="3"/>
        <v>4636329.973735</v>
      </c>
    </row>
    <row r="97" spans="1:14" s="47" customFormat="1" ht="12.75">
      <c r="A97" s="191"/>
      <c r="B97" s="125"/>
      <c r="C97" s="126"/>
      <c r="D97" s="126"/>
      <c r="E97" s="192"/>
      <c r="F97" s="192"/>
      <c r="G97" s="192"/>
      <c r="H97" s="193"/>
      <c r="I97" s="192"/>
      <c r="J97" s="192"/>
      <c r="K97" s="192"/>
      <c r="L97" s="193"/>
      <c r="M97" s="192"/>
      <c r="N97" s="192"/>
    </row>
    <row r="98" spans="1:14" s="47" customFormat="1" ht="12.75">
      <c r="A98" s="191"/>
      <c r="B98" s="125"/>
      <c r="C98" s="126"/>
      <c r="D98" s="126"/>
      <c r="E98" s="192"/>
      <c r="F98" s="192"/>
      <c r="G98" s="192"/>
      <c r="H98" s="193"/>
      <c r="I98" s="192"/>
      <c r="J98" s="192"/>
      <c r="K98" s="192"/>
      <c r="L98" s="193"/>
      <c r="M98" s="192"/>
      <c r="N98" s="192"/>
    </row>
    <row r="99" spans="1:14" s="47" customFormat="1" ht="12.75">
      <c r="A99" s="191"/>
      <c r="B99" s="125"/>
      <c r="C99" s="126"/>
      <c r="D99" s="126"/>
      <c r="E99" s="192"/>
      <c r="F99" s="192"/>
      <c r="G99" s="192"/>
      <c r="H99" s="193"/>
      <c r="I99" s="192"/>
      <c r="J99" s="192"/>
      <c r="K99" s="192"/>
      <c r="L99" s="193"/>
      <c r="M99" s="192"/>
      <c r="N99" s="192"/>
    </row>
    <row r="100" spans="1:4" ht="12.75">
      <c r="A100" s="483" t="s">
        <v>22</v>
      </c>
      <c r="B100" s="483"/>
      <c r="C100" s="483"/>
      <c r="D100" s="483"/>
    </row>
    <row r="101" spans="1:9" ht="12.75">
      <c r="A101" s="483" t="s">
        <v>71</v>
      </c>
      <c r="B101" s="483"/>
      <c r="C101" s="483"/>
      <c r="D101" s="483"/>
      <c r="G101" s="484" t="s">
        <v>21</v>
      </c>
      <c r="H101" s="484"/>
      <c r="I101" s="484"/>
    </row>
    <row r="102" spans="1:14" ht="12.75">
      <c r="A102" s="484" t="s">
        <v>521</v>
      </c>
      <c r="B102" s="484"/>
      <c r="C102" s="484"/>
      <c r="D102" s="484"/>
      <c r="E102" s="484"/>
      <c r="F102" s="484"/>
      <c r="G102" s="484"/>
      <c r="H102" s="484"/>
      <c r="I102" s="484"/>
      <c r="J102" s="484"/>
      <c r="K102" s="484"/>
      <c r="L102" s="484"/>
      <c r="M102" s="484"/>
      <c r="N102" s="484"/>
    </row>
    <row r="103" spans="2:14" ht="12.75">
      <c r="B103" s="700" t="s">
        <v>113</v>
      </c>
      <c r="C103" s="700"/>
      <c r="D103" s="700"/>
      <c r="N103" s="28" t="s">
        <v>115</v>
      </c>
    </row>
    <row r="104" spans="1:14" ht="12.75">
      <c r="A104" s="544" t="s">
        <v>80</v>
      </c>
      <c r="B104" s="692" t="s">
        <v>81</v>
      </c>
      <c r="C104" s="692"/>
      <c r="D104" s="524"/>
      <c r="E104" s="508" t="s">
        <v>86</v>
      </c>
      <c r="F104" s="509"/>
      <c r="G104" s="509"/>
      <c r="H104" s="510"/>
      <c r="I104" s="508" t="s">
        <v>53</v>
      </c>
      <c r="J104" s="509"/>
      <c r="K104" s="509"/>
      <c r="L104" s="510"/>
      <c r="M104" s="508" t="s">
        <v>108</v>
      </c>
      <c r="N104" s="510"/>
    </row>
    <row r="105" spans="1:14" ht="12.75">
      <c r="A105" s="545"/>
      <c r="B105" s="693"/>
      <c r="C105" s="693"/>
      <c r="D105" s="627"/>
      <c r="E105" s="397" t="s">
        <v>82</v>
      </c>
      <c r="F105" s="397" t="s">
        <v>83</v>
      </c>
      <c r="G105" s="397" t="s">
        <v>84</v>
      </c>
      <c r="H105" s="397" t="s">
        <v>109</v>
      </c>
      <c r="I105" s="397" t="s">
        <v>82</v>
      </c>
      <c r="J105" s="397" t="s">
        <v>83</v>
      </c>
      <c r="K105" s="397" t="s">
        <v>84</v>
      </c>
      <c r="L105" s="397" t="s">
        <v>109</v>
      </c>
      <c r="M105" s="397" t="s">
        <v>85</v>
      </c>
      <c r="N105" s="397" t="s">
        <v>84</v>
      </c>
    </row>
    <row r="106" spans="1:14" ht="12" customHeight="1">
      <c r="A106" s="87">
        <v>1</v>
      </c>
      <c r="B106" s="691" t="s">
        <v>107</v>
      </c>
      <c r="C106" s="691" t="s">
        <v>87</v>
      </c>
      <c r="D106" s="322" t="s">
        <v>541</v>
      </c>
      <c r="E106" s="58">
        <v>0</v>
      </c>
      <c r="F106" s="58">
        <v>0</v>
      </c>
      <c r="G106" s="131">
        <v>0</v>
      </c>
      <c r="H106" s="157">
        <f>E106/$E$111*100</f>
        <v>0</v>
      </c>
      <c r="I106" s="58">
        <v>0</v>
      </c>
      <c r="J106" s="58">
        <v>0</v>
      </c>
      <c r="K106" s="131">
        <v>0</v>
      </c>
      <c r="L106" s="157">
        <f>I106/$I$111*100</f>
        <v>0</v>
      </c>
      <c r="M106" s="131">
        <f>E106+I106</f>
        <v>0</v>
      </c>
      <c r="N106" s="131">
        <f>G106+K106</f>
        <v>0</v>
      </c>
    </row>
    <row r="107" spans="1:14" ht="12" customHeight="1">
      <c r="A107" s="87">
        <v>2</v>
      </c>
      <c r="B107" s="691"/>
      <c r="C107" s="691"/>
      <c r="D107" s="322" t="s">
        <v>542</v>
      </c>
      <c r="E107" s="58">
        <v>47</v>
      </c>
      <c r="F107" s="58">
        <v>162</v>
      </c>
      <c r="G107" s="131">
        <v>7614</v>
      </c>
      <c r="H107" s="157">
        <f>E107/$E$111*100</f>
        <v>54.65116279069767</v>
      </c>
      <c r="I107" s="58">
        <v>10</v>
      </c>
      <c r="J107" s="58">
        <v>162</v>
      </c>
      <c r="K107" s="131">
        <v>1620</v>
      </c>
      <c r="L107" s="157">
        <f>I107/$I$111*100</f>
        <v>24.390243902439025</v>
      </c>
      <c r="M107" s="131">
        <f aca="true" t="shared" si="4" ref="M107:M144">E107+I107</f>
        <v>57</v>
      </c>
      <c r="N107" s="131">
        <f>G107+K107</f>
        <v>9234</v>
      </c>
    </row>
    <row r="108" spans="1:14" ht="12" customHeight="1">
      <c r="A108" s="87">
        <v>3</v>
      </c>
      <c r="B108" s="691"/>
      <c r="C108" s="691"/>
      <c r="D108" s="322" t="s">
        <v>228</v>
      </c>
      <c r="E108" s="58">
        <v>28</v>
      </c>
      <c r="F108" s="58">
        <v>135</v>
      </c>
      <c r="G108" s="131">
        <v>3780</v>
      </c>
      <c r="H108" s="157">
        <f>E108/$E$111*100</f>
        <v>32.55813953488372</v>
      </c>
      <c r="I108" s="58">
        <v>11</v>
      </c>
      <c r="J108" s="58">
        <v>135</v>
      </c>
      <c r="K108" s="131">
        <v>1485</v>
      </c>
      <c r="L108" s="157">
        <f>I108/$I$111*100</f>
        <v>26.82926829268293</v>
      </c>
      <c r="M108" s="131">
        <f t="shared" si="4"/>
        <v>39</v>
      </c>
      <c r="N108" s="131">
        <f>G108+K108</f>
        <v>5265</v>
      </c>
    </row>
    <row r="109" spans="1:14" ht="12" customHeight="1">
      <c r="A109" s="87">
        <v>4</v>
      </c>
      <c r="B109" s="691"/>
      <c r="C109" s="691"/>
      <c r="D109" s="322" t="s">
        <v>89</v>
      </c>
      <c r="E109" s="58">
        <v>11</v>
      </c>
      <c r="F109" s="58">
        <v>117</v>
      </c>
      <c r="G109" s="131">
        <v>1287</v>
      </c>
      <c r="H109" s="157">
        <f>E109/$E$111*100</f>
        <v>12.790697674418606</v>
      </c>
      <c r="I109" s="58">
        <v>20</v>
      </c>
      <c r="J109" s="58">
        <v>117</v>
      </c>
      <c r="K109" s="131">
        <v>2340</v>
      </c>
      <c r="L109" s="157">
        <f>I109/$I$111*100</f>
        <v>48.78048780487805</v>
      </c>
      <c r="M109" s="131">
        <f t="shared" si="4"/>
        <v>31</v>
      </c>
      <c r="N109" s="131">
        <f>G109+K109</f>
        <v>3627</v>
      </c>
    </row>
    <row r="110" spans="1:14" ht="12" customHeight="1">
      <c r="A110" s="87"/>
      <c r="B110" s="691"/>
      <c r="C110" s="691"/>
      <c r="D110" s="322" t="s">
        <v>543</v>
      </c>
      <c r="E110" s="58">
        <v>0</v>
      </c>
      <c r="F110" s="58">
        <v>0</v>
      </c>
      <c r="G110" s="131">
        <v>0</v>
      </c>
      <c r="H110" s="157"/>
      <c r="I110" s="58">
        <v>0</v>
      </c>
      <c r="J110" s="58">
        <v>0</v>
      </c>
      <c r="K110" s="131">
        <v>0</v>
      </c>
      <c r="L110" s="157"/>
      <c r="M110" s="131"/>
      <c r="N110" s="131"/>
    </row>
    <row r="111" spans="1:14" ht="12" customHeight="1">
      <c r="A111" s="87">
        <v>5</v>
      </c>
      <c r="B111" s="691"/>
      <c r="C111" s="691"/>
      <c r="D111" s="9" t="s">
        <v>4</v>
      </c>
      <c r="E111" s="132">
        <v>86</v>
      </c>
      <c r="F111" s="132">
        <v>147.45348837209303</v>
      </c>
      <c r="G111" s="132">
        <v>12681</v>
      </c>
      <c r="H111" s="157">
        <f>E111/$E$111*100</f>
        <v>100</v>
      </c>
      <c r="I111" s="132">
        <v>41</v>
      </c>
      <c r="J111" s="132">
        <v>132.8048780487805</v>
      </c>
      <c r="K111" s="132">
        <v>5445</v>
      </c>
      <c r="L111" s="157">
        <f>I111/$I$111*100</f>
        <v>100</v>
      </c>
      <c r="M111" s="132">
        <f t="shared" si="4"/>
        <v>127</v>
      </c>
      <c r="N111" s="132">
        <f aca="true" t="shared" si="5" ref="N111:N144">G111+K111</f>
        <v>18126</v>
      </c>
    </row>
    <row r="112" spans="1:14" ht="12" customHeight="1">
      <c r="A112" s="87">
        <v>6</v>
      </c>
      <c r="B112" s="691"/>
      <c r="C112" s="691" t="s">
        <v>88</v>
      </c>
      <c r="D112" s="322" t="s">
        <v>541</v>
      </c>
      <c r="E112" s="58">
        <v>0</v>
      </c>
      <c r="F112" s="58">
        <v>0</v>
      </c>
      <c r="G112" s="131">
        <v>0</v>
      </c>
      <c r="H112" s="157">
        <f>E112/$E$117*100</f>
        <v>0</v>
      </c>
      <c r="I112" s="58">
        <v>0</v>
      </c>
      <c r="J112" s="58">
        <v>0</v>
      </c>
      <c r="K112" s="131">
        <v>0</v>
      </c>
      <c r="L112" s="157">
        <f>I112/$I$117*100</f>
        <v>0</v>
      </c>
      <c r="M112" s="131">
        <f t="shared" si="4"/>
        <v>0</v>
      </c>
      <c r="N112" s="131">
        <f t="shared" si="5"/>
        <v>0</v>
      </c>
    </row>
    <row r="113" spans="1:14" ht="12" customHeight="1">
      <c r="A113" s="87">
        <v>7</v>
      </c>
      <c r="B113" s="691"/>
      <c r="C113" s="691"/>
      <c r="D113" s="322" t="s">
        <v>542</v>
      </c>
      <c r="E113" s="58">
        <v>28</v>
      </c>
      <c r="F113" s="58">
        <v>155.5</v>
      </c>
      <c r="G113" s="131">
        <v>4354</v>
      </c>
      <c r="H113" s="157">
        <f>E113/$E$117*100</f>
        <v>50</v>
      </c>
      <c r="I113" s="58">
        <v>11</v>
      </c>
      <c r="J113" s="58">
        <v>155.5</v>
      </c>
      <c r="K113" s="131">
        <v>1710.5</v>
      </c>
      <c r="L113" s="157">
        <f>I113/$I$117*100</f>
        <v>28.947368421052634</v>
      </c>
      <c r="M113" s="131">
        <f t="shared" si="4"/>
        <v>39</v>
      </c>
      <c r="N113" s="131">
        <f t="shared" si="5"/>
        <v>6064.5</v>
      </c>
    </row>
    <row r="114" spans="1:14" ht="12" customHeight="1">
      <c r="A114" s="87">
        <v>8</v>
      </c>
      <c r="B114" s="691"/>
      <c r="C114" s="691"/>
      <c r="D114" s="322" t="s">
        <v>228</v>
      </c>
      <c r="E114" s="58">
        <v>13</v>
      </c>
      <c r="F114" s="58">
        <v>128.5</v>
      </c>
      <c r="G114" s="131">
        <v>1670.5</v>
      </c>
      <c r="H114" s="157">
        <f>E114/$E$117*100</f>
        <v>23.214285714285715</v>
      </c>
      <c r="I114" s="58">
        <v>14</v>
      </c>
      <c r="J114" s="58">
        <v>128.5</v>
      </c>
      <c r="K114" s="131">
        <v>1799</v>
      </c>
      <c r="L114" s="157">
        <f>I114/$I$117*100</f>
        <v>36.84210526315789</v>
      </c>
      <c r="M114" s="131">
        <f t="shared" si="4"/>
        <v>27</v>
      </c>
      <c r="N114" s="131">
        <f t="shared" si="5"/>
        <v>3469.5</v>
      </c>
    </row>
    <row r="115" spans="1:14" ht="12" customHeight="1">
      <c r="A115" s="87">
        <v>9</v>
      </c>
      <c r="B115" s="691"/>
      <c r="C115" s="691"/>
      <c r="D115" s="322" t="s">
        <v>89</v>
      </c>
      <c r="E115" s="58">
        <v>9</v>
      </c>
      <c r="F115" s="58">
        <v>104.5</v>
      </c>
      <c r="G115" s="131">
        <v>940.5</v>
      </c>
      <c r="H115" s="157">
        <f>E115/$E$117*100</f>
        <v>16.071428571428573</v>
      </c>
      <c r="I115" s="58">
        <v>13</v>
      </c>
      <c r="J115" s="58">
        <v>104.5</v>
      </c>
      <c r="K115" s="131">
        <v>1358.5</v>
      </c>
      <c r="L115" s="157">
        <f>I115/$I$117*100</f>
        <v>34.21052631578947</v>
      </c>
      <c r="M115" s="131">
        <f t="shared" si="4"/>
        <v>22</v>
      </c>
      <c r="N115" s="131">
        <f t="shared" si="5"/>
        <v>2299</v>
      </c>
    </row>
    <row r="116" spans="1:14" ht="12" customHeight="1">
      <c r="A116" s="87"/>
      <c r="B116" s="691"/>
      <c r="C116" s="691"/>
      <c r="D116" s="322" t="s">
        <v>543</v>
      </c>
      <c r="E116" s="58">
        <v>6</v>
      </c>
      <c r="F116" s="58">
        <v>115.5</v>
      </c>
      <c r="G116" s="131">
        <v>693</v>
      </c>
      <c r="H116" s="157"/>
      <c r="I116" s="58">
        <v>0</v>
      </c>
      <c r="J116" s="58">
        <v>0</v>
      </c>
      <c r="K116" s="131">
        <v>0</v>
      </c>
      <c r="L116" s="157"/>
      <c r="M116" s="131"/>
      <c r="N116" s="131"/>
    </row>
    <row r="117" spans="1:14" ht="12" customHeight="1">
      <c r="A117" s="87">
        <v>10</v>
      </c>
      <c r="B117" s="691"/>
      <c r="C117" s="691"/>
      <c r="D117" s="9" t="s">
        <v>4</v>
      </c>
      <c r="E117" s="132">
        <v>56</v>
      </c>
      <c r="F117" s="132">
        <v>136.75</v>
      </c>
      <c r="G117" s="132">
        <v>7658</v>
      </c>
      <c r="H117" s="157">
        <f>E117/$E$117*100</f>
        <v>100</v>
      </c>
      <c r="I117" s="132">
        <v>38</v>
      </c>
      <c r="J117" s="132">
        <v>128.10526315789474</v>
      </c>
      <c r="K117" s="132">
        <v>4868</v>
      </c>
      <c r="L117" s="157">
        <f>I117/$I$117*100</f>
        <v>100</v>
      </c>
      <c r="M117" s="132">
        <f t="shared" si="4"/>
        <v>94</v>
      </c>
      <c r="N117" s="132">
        <f t="shared" si="5"/>
        <v>12526</v>
      </c>
    </row>
    <row r="118" spans="1:14" ht="12" customHeight="1">
      <c r="A118" s="87">
        <v>11</v>
      </c>
      <c r="B118" s="691"/>
      <c r="C118" s="581" t="s">
        <v>90</v>
      </c>
      <c r="D118" s="581"/>
      <c r="E118" s="132">
        <v>142</v>
      </c>
      <c r="F118" s="132">
        <v>143.23239436619718</v>
      </c>
      <c r="G118" s="132">
        <v>20339</v>
      </c>
      <c r="H118" s="133">
        <f>E118/$E$121*100</f>
        <v>94.66666666666667</v>
      </c>
      <c r="I118" s="132">
        <v>79</v>
      </c>
      <c r="J118" s="132">
        <v>130.54430379746836</v>
      </c>
      <c r="K118" s="132">
        <v>10313</v>
      </c>
      <c r="L118" s="133">
        <f>I118/$I$121*100</f>
        <v>31.6</v>
      </c>
      <c r="M118" s="132">
        <f t="shared" si="4"/>
        <v>221</v>
      </c>
      <c r="N118" s="132">
        <f t="shared" si="5"/>
        <v>30652</v>
      </c>
    </row>
    <row r="119" spans="1:14" ht="12" customHeight="1">
      <c r="A119" s="87">
        <v>12</v>
      </c>
      <c r="B119" s="691"/>
      <c r="C119" s="690" t="s">
        <v>91</v>
      </c>
      <c r="D119" s="690"/>
      <c r="E119" s="58">
        <v>8</v>
      </c>
      <c r="F119" s="58">
        <v>74</v>
      </c>
      <c r="G119" s="131">
        <v>592</v>
      </c>
      <c r="H119" s="133">
        <f>E119/$E$121*100</f>
        <v>5.333333333333334</v>
      </c>
      <c r="I119" s="58">
        <v>0</v>
      </c>
      <c r="J119" s="58">
        <v>0</v>
      </c>
      <c r="K119" s="131">
        <v>0</v>
      </c>
      <c r="L119" s="133">
        <f>I119/$I$121*100</f>
        <v>0</v>
      </c>
      <c r="M119" s="131">
        <f t="shared" si="4"/>
        <v>8</v>
      </c>
      <c r="N119" s="131">
        <f t="shared" si="5"/>
        <v>592</v>
      </c>
    </row>
    <row r="120" spans="1:14" ht="12" customHeight="1">
      <c r="A120" s="87">
        <v>13</v>
      </c>
      <c r="B120" s="691"/>
      <c r="C120" s="690" t="s">
        <v>92</v>
      </c>
      <c r="D120" s="690"/>
      <c r="E120" s="58"/>
      <c r="F120" s="58">
        <v>62</v>
      </c>
      <c r="G120" s="131">
        <v>0</v>
      </c>
      <c r="H120" s="133">
        <f>E120/$E$121*100</f>
        <v>0</v>
      </c>
      <c r="I120" s="58">
        <v>171</v>
      </c>
      <c r="J120" s="58">
        <v>62</v>
      </c>
      <c r="K120" s="131">
        <v>10602</v>
      </c>
      <c r="L120" s="133">
        <f>I120/$I$121*100</f>
        <v>68.4</v>
      </c>
      <c r="M120" s="131">
        <f t="shared" si="4"/>
        <v>171</v>
      </c>
      <c r="N120" s="131">
        <f t="shared" si="5"/>
        <v>10602</v>
      </c>
    </row>
    <row r="121" spans="1:14" ht="12" customHeight="1">
      <c r="A121" s="87">
        <v>14</v>
      </c>
      <c r="B121" s="691"/>
      <c r="C121" s="610" t="s">
        <v>93</v>
      </c>
      <c r="D121" s="610"/>
      <c r="E121" s="280">
        <v>150</v>
      </c>
      <c r="F121" s="280">
        <v>139.54</v>
      </c>
      <c r="G121" s="280">
        <v>20931</v>
      </c>
      <c r="H121" s="343">
        <f>E121/$E$121*100</f>
        <v>100</v>
      </c>
      <c r="I121" s="280">
        <f>SUM(I118:I120)</f>
        <v>250</v>
      </c>
      <c r="J121" s="280">
        <f>K121/I121</f>
        <v>83.66</v>
      </c>
      <c r="K121" s="280">
        <f>SUM(K118:K120)</f>
        <v>20915</v>
      </c>
      <c r="L121" s="343">
        <f>I121/$I$121*100</f>
        <v>100</v>
      </c>
      <c r="M121" s="280">
        <f t="shared" si="4"/>
        <v>400</v>
      </c>
      <c r="N121" s="280">
        <f t="shared" si="5"/>
        <v>41846</v>
      </c>
    </row>
    <row r="122" spans="1:14" ht="12" customHeight="1">
      <c r="A122" s="87">
        <v>15</v>
      </c>
      <c r="B122" s="696" t="s">
        <v>106</v>
      </c>
      <c r="C122" s="696" t="s">
        <v>47</v>
      </c>
      <c r="D122" s="1" t="s">
        <v>94</v>
      </c>
      <c r="E122" s="58">
        <v>60.574650067729095</v>
      </c>
      <c r="F122" s="58">
        <v>313</v>
      </c>
      <c r="G122" s="131">
        <v>18959.865471199206</v>
      </c>
      <c r="H122" s="157">
        <f aca="true" t="shared" si="6" ref="H122:H127">E122/$E$127*100</f>
        <v>0.7400458878392415</v>
      </c>
      <c r="I122" s="58"/>
      <c r="J122" s="58">
        <v>313</v>
      </c>
      <c r="K122" s="131">
        <v>0</v>
      </c>
      <c r="L122" s="157">
        <f aca="true" t="shared" si="7" ref="L122:L127">I122/$I$127*100</f>
        <v>0</v>
      </c>
      <c r="M122" s="131">
        <f t="shared" si="4"/>
        <v>60.574650067729095</v>
      </c>
      <c r="N122" s="131">
        <f t="shared" si="5"/>
        <v>18959.865471199206</v>
      </c>
    </row>
    <row r="123" spans="1:14" ht="12" customHeight="1">
      <c r="A123" s="87">
        <v>16</v>
      </c>
      <c r="B123" s="697"/>
      <c r="C123" s="697"/>
      <c r="D123" s="1" t="s">
        <v>95</v>
      </c>
      <c r="E123" s="58">
        <v>51.7340797665071</v>
      </c>
      <c r="F123" s="58">
        <v>238</v>
      </c>
      <c r="G123" s="131">
        <v>12312.71098442869</v>
      </c>
      <c r="H123" s="157">
        <f t="shared" si="6"/>
        <v>0.6320398541228617</v>
      </c>
      <c r="I123" s="58"/>
      <c r="J123" s="58">
        <v>238</v>
      </c>
      <c r="K123" s="131">
        <v>0</v>
      </c>
      <c r="L123" s="157">
        <f t="shared" si="7"/>
        <v>0</v>
      </c>
      <c r="M123" s="131">
        <f t="shared" si="4"/>
        <v>51.7340797665071</v>
      </c>
      <c r="N123" s="131">
        <f t="shared" si="5"/>
        <v>12312.71098442869</v>
      </c>
    </row>
    <row r="124" spans="1:14" ht="12" customHeight="1">
      <c r="A124" s="87">
        <v>17</v>
      </c>
      <c r="B124" s="697"/>
      <c r="C124" s="697"/>
      <c r="D124" s="1" t="s">
        <v>96</v>
      </c>
      <c r="E124" s="58">
        <v>3073.5922846958874</v>
      </c>
      <c r="F124" s="58">
        <v>144</v>
      </c>
      <c r="G124" s="131">
        <v>442597.28899620776</v>
      </c>
      <c r="H124" s="157">
        <f t="shared" si="6"/>
        <v>37.55035033038342</v>
      </c>
      <c r="I124" s="58">
        <v>173</v>
      </c>
      <c r="J124" s="58">
        <v>144</v>
      </c>
      <c r="K124" s="131">
        <v>24912</v>
      </c>
      <c r="L124" s="157">
        <f t="shared" si="7"/>
        <v>19.81672394043528</v>
      </c>
      <c r="M124" s="131">
        <f t="shared" si="4"/>
        <v>3246.5922846958874</v>
      </c>
      <c r="N124" s="131">
        <f t="shared" si="5"/>
        <v>467509.28899620776</v>
      </c>
    </row>
    <row r="125" spans="1:14" ht="12" customHeight="1">
      <c r="A125" s="87">
        <v>18</v>
      </c>
      <c r="B125" s="697"/>
      <c r="C125" s="697"/>
      <c r="D125" s="1" t="s">
        <v>97</v>
      </c>
      <c r="E125" s="58">
        <v>2725.86266673943</v>
      </c>
      <c r="F125" s="58">
        <v>118</v>
      </c>
      <c r="G125" s="131">
        <v>321651.79467525275</v>
      </c>
      <c r="H125" s="157">
        <f t="shared" si="6"/>
        <v>33.30210665814004</v>
      </c>
      <c r="I125" s="58">
        <v>300</v>
      </c>
      <c r="J125" s="58">
        <v>118</v>
      </c>
      <c r="K125" s="131">
        <v>35400</v>
      </c>
      <c r="L125" s="157">
        <f t="shared" si="7"/>
        <v>34.36426116838488</v>
      </c>
      <c r="M125" s="131">
        <f t="shared" si="4"/>
        <v>3025.86266673943</v>
      </c>
      <c r="N125" s="131">
        <f t="shared" si="5"/>
        <v>357051.79467525275</v>
      </c>
    </row>
    <row r="126" spans="1:14" ht="12" customHeight="1">
      <c r="A126" s="87">
        <v>19</v>
      </c>
      <c r="B126" s="697"/>
      <c r="C126" s="697"/>
      <c r="D126" s="1" t="s">
        <v>98</v>
      </c>
      <c r="E126" s="58">
        <v>2273.4922688165557</v>
      </c>
      <c r="F126" s="58">
        <v>97</v>
      </c>
      <c r="G126" s="131">
        <v>220528.7500752059</v>
      </c>
      <c r="H126" s="157">
        <f t="shared" si="6"/>
        <v>27.77545726951444</v>
      </c>
      <c r="I126" s="58">
        <v>400</v>
      </c>
      <c r="J126" s="58">
        <v>97</v>
      </c>
      <c r="K126" s="131">
        <v>38800</v>
      </c>
      <c r="L126" s="157">
        <f t="shared" si="7"/>
        <v>45.81901489117984</v>
      </c>
      <c r="M126" s="131">
        <f t="shared" si="4"/>
        <v>2673.4922688165557</v>
      </c>
      <c r="N126" s="131">
        <f t="shared" si="5"/>
        <v>259328.7500752059</v>
      </c>
    </row>
    <row r="127" spans="1:14" ht="12" customHeight="1">
      <c r="A127" s="87">
        <v>20</v>
      </c>
      <c r="B127" s="697"/>
      <c r="C127" s="698"/>
      <c r="D127" s="9" t="s">
        <v>4</v>
      </c>
      <c r="E127" s="132">
        <v>8185.25595008611</v>
      </c>
      <c r="F127" s="132">
        <v>124.1317823655356</v>
      </c>
      <c r="G127" s="132">
        <v>1016050.4102022944</v>
      </c>
      <c r="H127" s="157">
        <f t="shared" si="6"/>
        <v>100</v>
      </c>
      <c r="I127" s="132">
        <v>873</v>
      </c>
      <c r="J127" s="132">
        <v>113.5303550973654</v>
      </c>
      <c r="K127" s="132">
        <v>99112</v>
      </c>
      <c r="L127" s="157">
        <f t="shared" si="7"/>
        <v>100</v>
      </c>
      <c r="M127" s="132">
        <f t="shared" si="4"/>
        <v>9058.25595008611</v>
      </c>
      <c r="N127" s="132">
        <f t="shared" si="5"/>
        <v>1115162.4102022944</v>
      </c>
    </row>
    <row r="128" spans="1:14" ht="12" customHeight="1">
      <c r="A128" s="87">
        <v>21</v>
      </c>
      <c r="B128" s="697"/>
      <c r="C128" s="696" t="s">
        <v>48</v>
      </c>
      <c r="D128" s="1" t="s">
        <v>94</v>
      </c>
      <c r="E128" s="58"/>
      <c r="F128" s="58"/>
      <c r="G128" s="131">
        <v>0</v>
      </c>
      <c r="H128" s="157">
        <f>E128/$E$132*100</f>
        <v>0</v>
      </c>
      <c r="I128" s="58"/>
      <c r="J128" s="58"/>
      <c r="K128" s="131">
        <v>0</v>
      </c>
      <c r="L128" s="157" t="e">
        <f>I128/$I$132*100</f>
        <v>#DIV/0!</v>
      </c>
      <c r="M128" s="131">
        <f t="shared" si="4"/>
        <v>0</v>
      </c>
      <c r="N128" s="131">
        <f t="shared" si="5"/>
        <v>0</v>
      </c>
    </row>
    <row r="129" spans="1:14" ht="12" customHeight="1">
      <c r="A129" s="87">
        <v>22</v>
      </c>
      <c r="B129" s="697"/>
      <c r="C129" s="697"/>
      <c r="D129" s="1" t="s">
        <v>96</v>
      </c>
      <c r="E129" s="58">
        <v>107.84689332030564</v>
      </c>
      <c r="F129" s="58">
        <v>314</v>
      </c>
      <c r="G129" s="131">
        <v>33863.924502575974</v>
      </c>
      <c r="H129" s="157">
        <f>E129/$E$132*100</f>
        <v>32.79119475222956</v>
      </c>
      <c r="I129" s="58"/>
      <c r="J129" s="58"/>
      <c r="K129" s="131">
        <v>0</v>
      </c>
      <c r="L129" s="157" t="e">
        <f>I129/$I$132*100</f>
        <v>#DIV/0!</v>
      </c>
      <c r="M129" s="131">
        <f t="shared" si="4"/>
        <v>107.84689332030564</v>
      </c>
      <c r="N129" s="131">
        <f t="shared" si="5"/>
        <v>33863.924502575974</v>
      </c>
    </row>
    <row r="130" spans="1:14" ht="12" customHeight="1">
      <c r="A130" s="87">
        <v>23</v>
      </c>
      <c r="B130" s="697"/>
      <c r="C130" s="697"/>
      <c r="D130" s="1" t="s">
        <v>97</v>
      </c>
      <c r="E130" s="58">
        <v>125.76885401442703</v>
      </c>
      <c r="F130" s="58">
        <v>244</v>
      </c>
      <c r="G130" s="131">
        <v>30687.600379520198</v>
      </c>
      <c r="H130" s="157">
        <f>E130/$E$132*100</f>
        <v>38.24042453873179</v>
      </c>
      <c r="I130" s="58"/>
      <c r="J130" s="58"/>
      <c r="K130" s="131">
        <v>0</v>
      </c>
      <c r="L130" s="157" t="e">
        <f>I130/$I$132*100</f>
        <v>#DIV/0!</v>
      </c>
      <c r="M130" s="131">
        <f t="shared" si="4"/>
        <v>125.76885401442703</v>
      </c>
      <c r="N130" s="131">
        <f t="shared" si="5"/>
        <v>30687.600379520198</v>
      </c>
    </row>
    <row r="131" spans="1:14" ht="12" customHeight="1">
      <c r="A131" s="87">
        <v>24</v>
      </c>
      <c r="B131" s="697"/>
      <c r="C131" s="697"/>
      <c r="D131" s="1" t="s">
        <v>98</v>
      </c>
      <c r="E131" s="58">
        <v>95.27404803624218</v>
      </c>
      <c r="F131" s="58">
        <v>189</v>
      </c>
      <c r="G131" s="131">
        <v>18006.795078849773</v>
      </c>
      <c r="H131" s="157">
        <f>E131/$E$132*100</f>
        <v>28.968380709038648</v>
      </c>
      <c r="I131" s="58"/>
      <c r="J131" s="58"/>
      <c r="K131" s="131">
        <v>0</v>
      </c>
      <c r="L131" s="157" t="e">
        <f>I131/$I$132*100</f>
        <v>#DIV/0!</v>
      </c>
      <c r="M131" s="131">
        <f t="shared" si="4"/>
        <v>95.27404803624218</v>
      </c>
      <c r="N131" s="131">
        <f t="shared" si="5"/>
        <v>18006.795078849773</v>
      </c>
    </row>
    <row r="132" spans="1:14" ht="12" customHeight="1">
      <c r="A132" s="87">
        <v>25</v>
      </c>
      <c r="B132" s="697"/>
      <c r="C132" s="698"/>
      <c r="D132" s="9" t="s">
        <v>4</v>
      </c>
      <c r="E132" s="132">
        <v>328.88979537097487</v>
      </c>
      <c r="F132" s="132">
        <v>251.02122693658941</v>
      </c>
      <c r="G132" s="132">
        <v>82558.31996094594</v>
      </c>
      <c r="H132" s="157">
        <f>E132/$E$132*100</f>
        <v>100</v>
      </c>
      <c r="I132" s="132">
        <v>0</v>
      </c>
      <c r="J132" s="132" t="e">
        <v>#DIV/0!</v>
      </c>
      <c r="K132" s="132">
        <v>0</v>
      </c>
      <c r="L132" s="157" t="e">
        <f>I132/$I$132*100</f>
        <v>#DIV/0!</v>
      </c>
      <c r="M132" s="132">
        <f t="shared" si="4"/>
        <v>328.88979537097487</v>
      </c>
      <c r="N132" s="132">
        <f t="shared" si="5"/>
        <v>82558.31996094594</v>
      </c>
    </row>
    <row r="133" spans="1:14" ht="12" customHeight="1">
      <c r="A133" s="87">
        <v>26</v>
      </c>
      <c r="B133" s="697"/>
      <c r="C133" s="696" t="s">
        <v>99</v>
      </c>
      <c r="D133" s="1" t="s">
        <v>94</v>
      </c>
      <c r="E133" s="58"/>
      <c r="F133" s="58"/>
      <c r="G133" s="131">
        <v>0</v>
      </c>
      <c r="H133" s="157">
        <f>E133/$E$137*100</f>
        <v>0</v>
      </c>
      <c r="I133" s="58"/>
      <c r="J133" s="58"/>
      <c r="K133" s="131">
        <v>0</v>
      </c>
      <c r="L133" s="157" t="e">
        <f>I133/$I$137*100</f>
        <v>#DIV/0!</v>
      </c>
      <c r="M133" s="131">
        <f t="shared" si="4"/>
        <v>0</v>
      </c>
      <c r="N133" s="131">
        <f t="shared" si="5"/>
        <v>0</v>
      </c>
    </row>
    <row r="134" spans="1:14" ht="12" customHeight="1">
      <c r="A134" s="87">
        <v>27</v>
      </c>
      <c r="B134" s="697"/>
      <c r="C134" s="697"/>
      <c r="D134" s="1" t="s">
        <v>95</v>
      </c>
      <c r="E134" s="58"/>
      <c r="F134" s="58"/>
      <c r="G134" s="131">
        <v>0</v>
      </c>
      <c r="H134" s="157">
        <f>E134/$E$137*100</f>
        <v>0</v>
      </c>
      <c r="I134" s="58"/>
      <c r="J134" s="58"/>
      <c r="K134" s="131">
        <v>0</v>
      </c>
      <c r="L134" s="157" t="e">
        <f>I134/$I$137*100</f>
        <v>#DIV/0!</v>
      </c>
      <c r="M134" s="131">
        <f t="shared" si="4"/>
        <v>0</v>
      </c>
      <c r="N134" s="131">
        <f t="shared" si="5"/>
        <v>0</v>
      </c>
    </row>
    <row r="135" spans="1:14" ht="12" customHeight="1">
      <c r="A135" s="87">
        <v>28</v>
      </c>
      <c r="B135" s="697"/>
      <c r="C135" s="697"/>
      <c r="D135" s="1" t="s">
        <v>96</v>
      </c>
      <c r="E135" s="58">
        <v>42</v>
      </c>
      <c r="F135" s="58">
        <v>206</v>
      </c>
      <c r="G135" s="131">
        <v>8652</v>
      </c>
      <c r="H135" s="157">
        <f>E135/$E$137*100</f>
        <v>52.5</v>
      </c>
      <c r="I135" s="58"/>
      <c r="J135" s="58"/>
      <c r="K135" s="131">
        <v>0</v>
      </c>
      <c r="L135" s="157" t="e">
        <f>I135/$I$137*100</f>
        <v>#DIV/0!</v>
      </c>
      <c r="M135" s="131">
        <f t="shared" si="4"/>
        <v>42</v>
      </c>
      <c r="N135" s="131">
        <f t="shared" si="5"/>
        <v>8652</v>
      </c>
    </row>
    <row r="136" spans="1:14" ht="12" customHeight="1">
      <c r="A136" s="87">
        <v>29</v>
      </c>
      <c r="B136" s="697"/>
      <c r="C136" s="697"/>
      <c r="D136" s="1" t="s">
        <v>97</v>
      </c>
      <c r="E136" s="58">
        <v>38</v>
      </c>
      <c r="F136" s="58">
        <v>171</v>
      </c>
      <c r="G136" s="131">
        <v>6498</v>
      </c>
      <c r="H136" s="157">
        <f>E136/$E$137*100</f>
        <v>47.5</v>
      </c>
      <c r="I136" s="58"/>
      <c r="J136" s="58"/>
      <c r="K136" s="131">
        <v>0</v>
      </c>
      <c r="L136" s="157" t="e">
        <f>I136/$I$137*100</f>
        <v>#DIV/0!</v>
      </c>
      <c r="M136" s="131">
        <f t="shared" si="4"/>
        <v>38</v>
      </c>
      <c r="N136" s="131">
        <f t="shared" si="5"/>
        <v>6498</v>
      </c>
    </row>
    <row r="137" spans="1:14" ht="12" customHeight="1">
      <c r="A137" s="87">
        <v>30</v>
      </c>
      <c r="B137" s="697"/>
      <c r="C137" s="698"/>
      <c r="D137" s="9" t="s">
        <v>4</v>
      </c>
      <c r="E137" s="132">
        <v>80</v>
      </c>
      <c r="F137" s="132">
        <v>189.375</v>
      </c>
      <c r="G137" s="132">
        <v>15150</v>
      </c>
      <c r="H137" s="157">
        <f>E137/$E$137*100</f>
        <v>100</v>
      </c>
      <c r="I137" s="132">
        <v>0</v>
      </c>
      <c r="J137" s="132" t="e">
        <v>#DIV/0!</v>
      </c>
      <c r="K137" s="132">
        <v>0</v>
      </c>
      <c r="L137" s="157" t="e">
        <f>I137/$I$137*100</f>
        <v>#DIV/0!</v>
      </c>
      <c r="M137" s="132">
        <f t="shared" si="4"/>
        <v>80</v>
      </c>
      <c r="N137" s="132">
        <f t="shared" si="5"/>
        <v>15150</v>
      </c>
    </row>
    <row r="138" spans="1:14" ht="12" customHeight="1">
      <c r="A138" s="87">
        <v>31</v>
      </c>
      <c r="B138" s="697"/>
      <c r="C138" s="690" t="s">
        <v>100</v>
      </c>
      <c r="D138" s="690"/>
      <c r="E138" s="58">
        <v>309</v>
      </c>
      <c r="F138" s="58">
        <v>82.27508090614887</v>
      </c>
      <c r="G138" s="131">
        <v>25423</v>
      </c>
      <c r="H138" s="157">
        <v>100</v>
      </c>
      <c r="I138" s="58"/>
      <c r="J138" s="58"/>
      <c r="K138" s="131">
        <v>0</v>
      </c>
      <c r="L138" s="157">
        <v>100</v>
      </c>
      <c r="M138" s="131">
        <f t="shared" si="4"/>
        <v>309</v>
      </c>
      <c r="N138" s="131">
        <f t="shared" si="5"/>
        <v>25423</v>
      </c>
    </row>
    <row r="139" spans="1:14" ht="12" customHeight="1">
      <c r="A139" s="87">
        <v>32</v>
      </c>
      <c r="B139" s="697"/>
      <c r="C139" s="581" t="s">
        <v>101</v>
      </c>
      <c r="D139" s="581"/>
      <c r="E139" s="132">
        <v>8903.145745457085</v>
      </c>
      <c r="F139" s="132">
        <v>127.95272173821469</v>
      </c>
      <c r="G139" s="132">
        <v>1139181.7301632403</v>
      </c>
      <c r="H139" s="133">
        <f>E139/E143*100</f>
        <v>35.51473473630071</v>
      </c>
      <c r="I139" s="132">
        <v>873</v>
      </c>
      <c r="J139" s="132">
        <v>113.5303550973654</v>
      </c>
      <c r="K139" s="132">
        <v>99112</v>
      </c>
      <c r="L139" s="133">
        <f>I139/$I$143*100</f>
        <v>22.799686602246016</v>
      </c>
      <c r="M139" s="132">
        <f t="shared" si="4"/>
        <v>9776.145745457085</v>
      </c>
      <c r="N139" s="132">
        <f t="shared" si="5"/>
        <v>1238293.7301632403</v>
      </c>
    </row>
    <row r="140" spans="1:14" ht="12" customHeight="1">
      <c r="A140" s="87">
        <v>33</v>
      </c>
      <c r="B140" s="697"/>
      <c r="C140" s="690" t="s">
        <v>102</v>
      </c>
      <c r="D140" s="690"/>
      <c r="E140" s="58"/>
      <c r="F140" s="58"/>
      <c r="G140" s="131">
        <v>0</v>
      </c>
      <c r="H140" s="157">
        <f>E140/E143*100</f>
        <v>0</v>
      </c>
      <c r="I140" s="131">
        <v>0</v>
      </c>
      <c r="J140" s="131">
        <v>0</v>
      </c>
      <c r="K140" s="131">
        <v>0</v>
      </c>
      <c r="L140" s="133">
        <f>I140/$I$143*100</f>
        <v>0</v>
      </c>
      <c r="M140" s="131">
        <f t="shared" si="4"/>
        <v>0</v>
      </c>
      <c r="N140" s="131">
        <f t="shared" si="5"/>
        <v>0</v>
      </c>
    </row>
    <row r="141" spans="1:14" ht="12" customHeight="1">
      <c r="A141" s="87">
        <v>34</v>
      </c>
      <c r="B141" s="697"/>
      <c r="C141" s="690" t="s">
        <v>92</v>
      </c>
      <c r="D141" s="690"/>
      <c r="E141" s="58"/>
      <c r="F141" s="58"/>
      <c r="G141" s="131">
        <v>0</v>
      </c>
      <c r="H141" s="157">
        <f>E141/E143*100</f>
        <v>0</v>
      </c>
      <c r="I141" s="131">
        <v>0</v>
      </c>
      <c r="J141" s="131">
        <v>0</v>
      </c>
      <c r="K141" s="131">
        <v>0</v>
      </c>
      <c r="L141" s="133">
        <f>I141/$I$143*100</f>
        <v>0</v>
      </c>
      <c r="M141" s="131">
        <f t="shared" si="4"/>
        <v>0</v>
      </c>
      <c r="N141" s="131">
        <f t="shared" si="5"/>
        <v>0</v>
      </c>
    </row>
    <row r="142" spans="1:14" ht="12" customHeight="1">
      <c r="A142" s="87">
        <v>35</v>
      </c>
      <c r="B142" s="697"/>
      <c r="C142" s="690" t="s">
        <v>103</v>
      </c>
      <c r="D142" s="690"/>
      <c r="E142" s="58">
        <v>16165.73288073438</v>
      </c>
      <c r="F142" s="58">
        <v>62.5</v>
      </c>
      <c r="G142" s="131">
        <v>1010358.3050458988</v>
      </c>
      <c r="H142" s="157">
        <f>E142/E143*100</f>
        <v>64.48526526369929</v>
      </c>
      <c r="I142" s="58">
        <v>2956</v>
      </c>
      <c r="J142" s="58">
        <v>63.47801082543978</v>
      </c>
      <c r="K142" s="131">
        <v>187641</v>
      </c>
      <c r="L142" s="133">
        <f>I142/$I$143*100</f>
        <v>77.20031339775399</v>
      </c>
      <c r="M142" s="131">
        <f t="shared" si="4"/>
        <v>19121.73288073438</v>
      </c>
      <c r="N142" s="131">
        <f t="shared" si="5"/>
        <v>1197999.3050458988</v>
      </c>
    </row>
    <row r="143" spans="1:14" ht="12" customHeight="1">
      <c r="A143" s="87">
        <v>36</v>
      </c>
      <c r="B143" s="697"/>
      <c r="C143" s="610" t="s">
        <v>104</v>
      </c>
      <c r="D143" s="610"/>
      <c r="E143" s="280">
        <v>25068.878626191465</v>
      </c>
      <c r="F143" s="280">
        <v>85.74536050301597</v>
      </c>
      <c r="G143" s="280">
        <v>2149540.035209139</v>
      </c>
      <c r="H143" s="343">
        <v>100</v>
      </c>
      <c r="I143" s="280">
        <v>3829</v>
      </c>
      <c r="J143" s="280">
        <v>74.88978845651606</v>
      </c>
      <c r="K143" s="280">
        <v>286753</v>
      </c>
      <c r="L143" s="343">
        <f>I143/$I$143*100</f>
        <v>100</v>
      </c>
      <c r="M143" s="280">
        <f t="shared" si="4"/>
        <v>28897.878626191465</v>
      </c>
      <c r="N143" s="280">
        <f t="shared" si="5"/>
        <v>2436293.035209139</v>
      </c>
    </row>
    <row r="144" spans="1:14" ht="12" customHeight="1">
      <c r="A144" s="87">
        <v>37</v>
      </c>
      <c r="B144" s="697"/>
      <c r="C144" s="690" t="s">
        <v>105</v>
      </c>
      <c r="D144" s="690"/>
      <c r="E144" s="131">
        <v>0</v>
      </c>
      <c r="F144" s="131">
        <v>0</v>
      </c>
      <c r="G144" s="131">
        <v>0</v>
      </c>
      <c r="H144" s="157">
        <v>0</v>
      </c>
      <c r="I144" s="58">
        <v>5594</v>
      </c>
      <c r="J144" s="58">
        <v>36</v>
      </c>
      <c r="K144" s="131">
        <v>201384</v>
      </c>
      <c r="L144" s="157">
        <v>100</v>
      </c>
      <c r="M144" s="131">
        <f t="shared" si="4"/>
        <v>5594</v>
      </c>
      <c r="N144" s="131">
        <f t="shared" si="5"/>
        <v>201384</v>
      </c>
    </row>
    <row r="145" spans="1:14" ht="12.75">
      <c r="A145" s="396">
        <v>38</v>
      </c>
      <c r="B145" s="393"/>
      <c r="C145" s="699" t="s">
        <v>15</v>
      </c>
      <c r="D145" s="699"/>
      <c r="E145" s="394">
        <v>25218.878626191465</v>
      </c>
      <c r="F145" s="394">
        <v>86.06532698702003</v>
      </c>
      <c r="G145" s="394">
        <v>2170471.035209139</v>
      </c>
      <c r="H145" s="395">
        <v>0</v>
      </c>
      <c r="I145" s="394">
        <f>I121+I143+I144</f>
        <v>9673</v>
      </c>
      <c r="J145" s="394">
        <f>K145/I145</f>
        <v>52.626072573141734</v>
      </c>
      <c r="K145" s="394">
        <f>K121+K143+K144</f>
        <v>509052</v>
      </c>
      <c r="L145" s="395">
        <v>0</v>
      </c>
      <c r="M145" s="394">
        <f>E145+I145</f>
        <v>34891.878626191465</v>
      </c>
      <c r="N145" s="394">
        <f>G145+K145</f>
        <v>2679523.035209139</v>
      </c>
    </row>
    <row r="146" spans="1:14" ht="12.75">
      <c r="A146" s="119"/>
      <c r="B146" s="120"/>
      <c r="C146" s="121"/>
      <c r="D146" s="121"/>
      <c r="E146" s="122"/>
      <c r="F146" s="122"/>
      <c r="G146" s="122"/>
      <c r="H146" s="123"/>
      <c r="I146" s="122"/>
      <c r="J146" s="122"/>
      <c r="K146" s="122"/>
      <c r="L146" s="123"/>
      <c r="M146" s="122"/>
      <c r="N146" s="122"/>
    </row>
    <row r="147" spans="1:14" ht="12.75">
      <c r="A147" s="119"/>
      <c r="B147" s="120"/>
      <c r="C147" s="121"/>
      <c r="D147" s="121"/>
      <c r="E147" s="122"/>
      <c r="F147" s="122"/>
      <c r="G147" s="122"/>
      <c r="H147" s="123"/>
      <c r="I147" s="122"/>
      <c r="J147" s="122"/>
      <c r="K147" s="122"/>
      <c r="L147" s="123"/>
      <c r="M147" s="122"/>
      <c r="N147" s="122"/>
    </row>
    <row r="148" spans="1:14" ht="12.75">
      <c r="A148" s="119"/>
      <c r="B148" s="120"/>
      <c r="C148" s="121"/>
      <c r="D148" s="121"/>
      <c r="E148" s="122"/>
      <c r="F148" s="122"/>
      <c r="G148" s="122"/>
      <c r="H148" s="123"/>
      <c r="I148" s="122"/>
      <c r="J148" s="122"/>
      <c r="K148" s="122"/>
      <c r="L148" s="123"/>
      <c r="M148" s="122"/>
      <c r="N148" s="122"/>
    </row>
    <row r="149" spans="1:14" ht="12.75">
      <c r="A149" s="119"/>
      <c r="B149" s="120"/>
      <c r="C149" s="121"/>
      <c r="D149" s="121"/>
      <c r="E149" s="122"/>
      <c r="F149" s="122"/>
      <c r="G149" s="122"/>
      <c r="H149" s="123"/>
      <c r="I149" s="122"/>
      <c r="J149" s="122"/>
      <c r="K149" s="122"/>
      <c r="L149" s="123"/>
      <c r="M149" s="122"/>
      <c r="N149" s="122"/>
    </row>
    <row r="150" spans="1:4" ht="12.75">
      <c r="A150" s="483" t="s">
        <v>22</v>
      </c>
      <c r="B150" s="483"/>
      <c r="C150" s="483"/>
      <c r="D150" s="483"/>
    </row>
    <row r="151" spans="1:9" ht="12.75">
      <c r="A151" s="483" t="s">
        <v>116</v>
      </c>
      <c r="B151" s="483"/>
      <c r="C151" s="483"/>
      <c r="D151" s="483"/>
      <c r="G151" s="484" t="s">
        <v>21</v>
      </c>
      <c r="H151" s="484"/>
      <c r="I151" s="484"/>
    </row>
    <row r="152" spans="1:14" ht="12.75">
      <c r="A152" s="484" t="s">
        <v>521</v>
      </c>
      <c r="B152" s="484"/>
      <c r="C152" s="484"/>
      <c r="D152" s="484"/>
      <c r="E152" s="484"/>
      <c r="F152" s="484"/>
      <c r="G152" s="484"/>
      <c r="H152" s="484"/>
      <c r="I152" s="484"/>
      <c r="J152" s="484"/>
      <c r="K152" s="484"/>
      <c r="L152" s="484"/>
      <c r="M152" s="484"/>
      <c r="N152" s="484"/>
    </row>
    <row r="153" spans="2:14" ht="12.75">
      <c r="B153" s="700" t="s">
        <v>113</v>
      </c>
      <c r="C153" s="700"/>
      <c r="D153" s="700"/>
      <c r="N153" s="28" t="s">
        <v>117</v>
      </c>
    </row>
    <row r="154" spans="1:14" ht="12.75">
      <c r="A154" s="544" t="s">
        <v>80</v>
      </c>
      <c r="B154" s="692" t="s">
        <v>81</v>
      </c>
      <c r="C154" s="692"/>
      <c r="D154" s="524"/>
      <c r="E154" s="508" t="s">
        <v>86</v>
      </c>
      <c r="F154" s="509"/>
      <c r="G154" s="509"/>
      <c r="H154" s="510"/>
      <c r="I154" s="508" t="s">
        <v>53</v>
      </c>
      <c r="J154" s="509"/>
      <c r="K154" s="509"/>
      <c r="L154" s="510"/>
      <c r="M154" s="508" t="s">
        <v>108</v>
      </c>
      <c r="N154" s="510"/>
    </row>
    <row r="155" spans="1:14" ht="12.75">
      <c r="A155" s="545"/>
      <c r="B155" s="693"/>
      <c r="C155" s="693"/>
      <c r="D155" s="627"/>
      <c r="E155" s="397" t="s">
        <v>82</v>
      </c>
      <c r="F155" s="397" t="s">
        <v>83</v>
      </c>
      <c r="G155" s="397" t="s">
        <v>84</v>
      </c>
      <c r="H155" s="397" t="s">
        <v>109</v>
      </c>
      <c r="I155" s="397" t="s">
        <v>82</v>
      </c>
      <c r="J155" s="397" t="s">
        <v>83</v>
      </c>
      <c r="K155" s="397" t="s">
        <v>84</v>
      </c>
      <c r="L155" s="397" t="s">
        <v>109</v>
      </c>
      <c r="M155" s="397" t="s">
        <v>85</v>
      </c>
      <c r="N155" s="397" t="s">
        <v>84</v>
      </c>
    </row>
    <row r="156" spans="1:14" ht="12" customHeight="1">
      <c r="A156" s="87">
        <v>1</v>
      </c>
      <c r="B156" s="691" t="s">
        <v>107</v>
      </c>
      <c r="C156" s="691" t="s">
        <v>87</v>
      </c>
      <c r="D156" s="1" t="s">
        <v>541</v>
      </c>
      <c r="E156" s="66">
        <v>15</v>
      </c>
      <c r="F156" s="66">
        <v>200</v>
      </c>
      <c r="G156" s="81">
        <v>3000</v>
      </c>
      <c r="H156" s="82">
        <v>3.0181086519114686</v>
      </c>
      <c r="I156" s="81">
        <v>0</v>
      </c>
      <c r="J156" s="81">
        <v>0</v>
      </c>
      <c r="K156" s="81">
        <f>I156*J156</f>
        <v>0</v>
      </c>
      <c r="L156" s="82">
        <v>0</v>
      </c>
      <c r="M156" s="81">
        <f aca="true" t="shared" si="8" ref="M156:M195">E156+I156</f>
        <v>15</v>
      </c>
      <c r="N156" s="81">
        <f aca="true" t="shared" si="9" ref="N156:N195">G156+K156</f>
        <v>3000</v>
      </c>
    </row>
    <row r="157" spans="1:14" ht="12" customHeight="1">
      <c r="A157" s="87">
        <v>2</v>
      </c>
      <c r="B157" s="691"/>
      <c r="C157" s="691"/>
      <c r="D157" s="1" t="s">
        <v>542</v>
      </c>
      <c r="E157" s="66">
        <v>177</v>
      </c>
      <c r="F157" s="66">
        <v>162</v>
      </c>
      <c r="G157" s="81">
        <v>28674</v>
      </c>
      <c r="H157" s="82">
        <v>35.61368209255533</v>
      </c>
      <c r="I157" s="81">
        <v>0</v>
      </c>
      <c r="J157" s="81">
        <v>0</v>
      </c>
      <c r="K157" s="81">
        <f>I157*J157</f>
        <v>0</v>
      </c>
      <c r="L157" s="82">
        <v>0</v>
      </c>
      <c r="M157" s="81">
        <f t="shared" si="8"/>
        <v>177</v>
      </c>
      <c r="N157" s="81">
        <f t="shared" si="9"/>
        <v>28674</v>
      </c>
    </row>
    <row r="158" spans="1:14" ht="12" customHeight="1">
      <c r="A158" s="87">
        <v>3</v>
      </c>
      <c r="B158" s="691"/>
      <c r="C158" s="691"/>
      <c r="D158" s="1" t="s">
        <v>228</v>
      </c>
      <c r="E158" s="66">
        <v>218</v>
      </c>
      <c r="F158" s="66">
        <v>135</v>
      </c>
      <c r="G158" s="81">
        <v>29430</v>
      </c>
      <c r="H158" s="82">
        <v>43.86317907444668</v>
      </c>
      <c r="I158" s="81">
        <v>0</v>
      </c>
      <c r="J158" s="81">
        <v>0</v>
      </c>
      <c r="K158" s="81">
        <f>I158*J158</f>
        <v>0</v>
      </c>
      <c r="L158" s="82">
        <v>0</v>
      </c>
      <c r="M158" s="81">
        <f t="shared" si="8"/>
        <v>218</v>
      </c>
      <c r="N158" s="81">
        <f t="shared" si="9"/>
        <v>29430</v>
      </c>
    </row>
    <row r="159" spans="1:14" ht="12" customHeight="1">
      <c r="A159" s="87">
        <v>4</v>
      </c>
      <c r="B159" s="691"/>
      <c r="C159" s="691"/>
      <c r="D159" s="1" t="s">
        <v>89</v>
      </c>
      <c r="E159" s="81">
        <v>87</v>
      </c>
      <c r="F159" s="81">
        <v>117</v>
      </c>
      <c r="G159" s="81">
        <v>10179</v>
      </c>
      <c r="H159" s="82">
        <v>17.50503018108652</v>
      </c>
      <c r="I159" s="81">
        <v>0</v>
      </c>
      <c r="J159" s="81">
        <v>0</v>
      </c>
      <c r="K159" s="81">
        <f>I159*J159</f>
        <v>0</v>
      </c>
      <c r="L159" s="82">
        <v>0</v>
      </c>
      <c r="M159" s="81">
        <f t="shared" si="8"/>
        <v>87</v>
      </c>
      <c r="N159" s="81">
        <f t="shared" si="9"/>
        <v>10179</v>
      </c>
    </row>
    <row r="160" spans="1:14" ht="12" customHeight="1">
      <c r="A160" s="87"/>
      <c r="B160" s="691"/>
      <c r="C160" s="691"/>
      <c r="D160" s="1" t="s">
        <v>543</v>
      </c>
      <c r="E160" s="81">
        <v>0</v>
      </c>
      <c r="F160" s="81">
        <v>0</v>
      </c>
      <c r="G160" s="81">
        <v>0</v>
      </c>
      <c r="H160" s="82">
        <v>0</v>
      </c>
      <c r="I160" s="81">
        <v>0</v>
      </c>
      <c r="J160" s="81">
        <v>0</v>
      </c>
      <c r="K160" s="81">
        <v>0</v>
      </c>
      <c r="L160" s="82">
        <v>0</v>
      </c>
      <c r="M160" s="81">
        <f t="shared" si="8"/>
        <v>0</v>
      </c>
      <c r="N160" s="81">
        <f t="shared" si="9"/>
        <v>0</v>
      </c>
    </row>
    <row r="161" spans="1:14" ht="12" customHeight="1">
      <c r="A161" s="87">
        <v>5</v>
      </c>
      <c r="B161" s="691"/>
      <c r="C161" s="691"/>
      <c r="D161" s="9" t="s">
        <v>4</v>
      </c>
      <c r="E161" s="132">
        <f>SUM(E156:E160)</f>
        <v>497</v>
      </c>
      <c r="F161" s="132">
        <f>G161/E161</f>
        <v>143.42655935613683</v>
      </c>
      <c r="G161" s="132">
        <f>G156+G157+G158+G159</f>
        <v>71283</v>
      </c>
      <c r="H161" s="133">
        <v>100</v>
      </c>
      <c r="I161" s="132">
        <v>0</v>
      </c>
      <c r="J161" s="132">
        <v>0</v>
      </c>
      <c r="K161" s="132">
        <f>SUM(K156:K160)</f>
        <v>0</v>
      </c>
      <c r="L161" s="133">
        <v>0</v>
      </c>
      <c r="M161" s="132">
        <f t="shared" si="8"/>
        <v>497</v>
      </c>
      <c r="N161" s="132">
        <f t="shared" si="9"/>
        <v>71283</v>
      </c>
    </row>
    <row r="162" spans="1:14" ht="12" customHeight="1">
      <c r="A162" s="87">
        <v>6</v>
      </c>
      <c r="B162" s="691"/>
      <c r="C162" s="691" t="s">
        <v>88</v>
      </c>
      <c r="D162" s="1" t="s">
        <v>541</v>
      </c>
      <c r="E162" s="81">
        <v>0</v>
      </c>
      <c r="F162" s="81">
        <v>0</v>
      </c>
      <c r="G162" s="81">
        <v>0</v>
      </c>
      <c r="H162" s="82">
        <v>0</v>
      </c>
      <c r="I162" s="81">
        <v>0</v>
      </c>
      <c r="J162" s="81">
        <v>0</v>
      </c>
      <c r="K162" s="81">
        <f>I162*J162</f>
        <v>0</v>
      </c>
      <c r="L162" s="82">
        <v>0</v>
      </c>
      <c r="M162" s="81">
        <f t="shared" si="8"/>
        <v>0</v>
      </c>
      <c r="N162" s="81">
        <f t="shared" si="9"/>
        <v>0</v>
      </c>
    </row>
    <row r="163" spans="1:14" ht="12" customHeight="1">
      <c r="A163" s="87">
        <v>7</v>
      </c>
      <c r="B163" s="691"/>
      <c r="C163" s="691"/>
      <c r="D163" s="1" t="s">
        <v>542</v>
      </c>
      <c r="E163" s="81">
        <v>0</v>
      </c>
      <c r="F163" s="81">
        <v>0</v>
      </c>
      <c r="G163" s="81">
        <v>0</v>
      </c>
      <c r="H163" s="82">
        <v>0</v>
      </c>
      <c r="I163" s="81">
        <v>0</v>
      </c>
      <c r="J163" s="81">
        <v>0</v>
      </c>
      <c r="K163" s="81">
        <f>I163*J163</f>
        <v>0</v>
      </c>
      <c r="L163" s="82">
        <v>0</v>
      </c>
      <c r="M163" s="81">
        <f t="shared" si="8"/>
        <v>0</v>
      </c>
      <c r="N163" s="81">
        <f t="shared" si="9"/>
        <v>0</v>
      </c>
    </row>
    <row r="164" spans="1:14" ht="12" customHeight="1">
      <c r="A164" s="87">
        <v>8</v>
      </c>
      <c r="B164" s="691"/>
      <c r="C164" s="691"/>
      <c r="D164" s="1" t="s">
        <v>228</v>
      </c>
      <c r="E164" s="81">
        <v>0</v>
      </c>
      <c r="F164" s="81">
        <v>0</v>
      </c>
      <c r="G164" s="81">
        <v>0</v>
      </c>
      <c r="H164" s="82">
        <v>0</v>
      </c>
      <c r="I164" s="81">
        <v>0</v>
      </c>
      <c r="J164" s="81">
        <v>0</v>
      </c>
      <c r="K164" s="81">
        <f>I164*J164</f>
        <v>0</v>
      </c>
      <c r="L164" s="82">
        <v>0</v>
      </c>
      <c r="M164" s="81">
        <f t="shared" si="8"/>
        <v>0</v>
      </c>
      <c r="N164" s="81">
        <f t="shared" si="9"/>
        <v>0</v>
      </c>
    </row>
    <row r="165" spans="1:14" ht="12" customHeight="1">
      <c r="A165" s="87">
        <v>9</v>
      </c>
      <c r="B165" s="691"/>
      <c r="C165" s="691"/>
      <c r="D165" s="1" t="s">
        <v>89</v>
      </c>
      <c r="E165" s="81">
        <v>0</v>
      </c>
      <c r="F165" s="81">
        <v>0</v>
      </c>
      <c r="G165" s="81">
        <v>0</v>
      </c>
      <c r="H165" s="82">
        <v>100</v>
      </c>
      <c r="I165" s="81">
        <v>0</v>
      </c>
      <c r="J165" s="81">
        <v>0</v>
      </c>
      <c r="K165" s="81">
        <f>I165*J165</f>
        <v>0</v>
      </c>
      <c r="L165" s="82">
        <v>0</v>
      </c>
      <c r="M165" s="81">
        <f t="shared" si="8"/>
        <v>0</v>
      </c>
      <c r="N165" s="81">
        <f t="shared" si="9"/>
        <v>0</v>
      </c>
    </row>
    <row r="166" spans="1:14" ht="12" customHeight="1">
      <c r="A166" s="87"/>
      <c r="B166" s="691"/>
      <c r="C166" s="691"/>
      <c r="D166" s="1" t="s">
        <v>543</v>
      </c>
      <c r="E166" s="81">
        <v>0</v>
      </c>
      <c r="F166" s="81">
        <v>0</v>
      </c>
      <c r="G166" s="81">
        <v>0</v>
      </c>
      <c r="H166" s="82">
        <v>0</v>
      </c>
      <c r="I166" s="81">
        <v>0</v>
      </c>
      <c r="J166" s="81">
        <v>0</v>
      </c>
      <c r="K166" s="81">
        <f>I166*J166</f>
        <v>0</v>
      </c>
      <c r="L166" s="82">
        <v>0</v>
      </c>
      <c r="M166" s="81">
        <f t="shared" si="8"/>
        <v>0</v>
      </c>
      <c r="N166" s="81">
        <f t="shared" si="9"/>
        <v>0</v>
      </c>
    </row>
    <row r="167" spans="1:14" ht="12" customHeight="1">
      <c r="A167" s="87">
        <v>10</v>
      </c>
      <c r="B167" s="691"/>
      <c r="C167" s="691"/>
      <c r="D167" s="9" t="s">
        <v>4</v>
      </c>
      <c r="E167" s="132">
        <v>0</v>
      </c>
      <c r="F167" s="132">
        <v>0</v>
      </c>
      <c r="G167" s="132">
        <v>0</v>
      </c>
      <c r="H167" s="133">
        <v>0</v>
      </c>
      <c r="I167" s="132">
        <v>0</v>
      </c>
      <c r="J167" s="132">
        <v>0</v>
      </c>
      <c r="K167" s="132">
        <f>SUM(K162:K165)</f>
        <v>0</v>
      </c>
      <c r="L167" s="133">
        <v>0</v>
      </c>
      <c r="M167" s="132">
        <f t="shared" si="8"/>
        <v>0</v>
      </c>
      <c r="N167" s="132">
        <f t="shared" si="9"/>
        <v>0</v>
      </c>
    </row>
    <row r="168" spans="1:14" ht="12" customHeight="1">
      <c r="A168" s="87">
        <v>11</v>
      </c>
      <c r="B168" s="691"/>
      <c r="C168" s="581" t="s">
        <v>90</v>
      </c>
      <c r="D168" s="581"/>
      <c r="E168" s="132">
        <v>497</v>
      </c>
      <c r="F168" s="132">
        <v>143</v>
      </c>
      <c r="G168" s="132">
        <v>71283</v>
      </c>
      <c r="H168" s="133">
        <v>79.52</v>
      </c>
      <c r="I168" s="132">
        <v>0</v>
      </c>
      <c r="J168" s="132">
        <v>0</v>
      </c>
      <c r="K168" s="132">
        <f>K161+K167</f>
        <v>0</v>
      </c>
      <c r="L168" s="133">
        <v>0</v>
      </c>
      <c r="M168" s="132">
        <f t="shared" si="8"/>
        <v>497</v>
      </c>
      <c r="N168" s="132">
        <f t="shared" si="9"/>
        <v>71283</v>
      </c>
    </row>
    <row r="169" spans="1:14" ht="12" customHeight="1">
      <c r="A169" s="87">
        <v>12</v>
      </c>
      <c r="B169" s="691"/>
      <c r="C169" s="690" t="s">
        <v>91</v>
      </c>
      <c r="D169" s="690"/>
      <c r="E169" s="81">
        <v>48</v>
      </c>
      <c r="F169" s="81">
        <v>74</v>
      </c>
      <c r="G169" s="81">
        <v>3552</v>
      </c>
      <c r="H169" s="82">
        <v>7.68</v>
      </c>
      <c r="I169" s="81">
        <v>0</v>
      </c>
      <c r="J169" s="81">
        <v>0</v>
      </c>
      <c r="K169" s="81">
        <f>I169*J169</f>
        <v>0</v>
      </c>
      <c r="L169" s="82">
        <v>0</v>
      </c>
      <c r="M169" s="81">
        <f t="shared" si="8"/>
        <v>48</v>
      </c>
      <c r="N169" s="81">
        <f t="shared" si="9"/>
        <v>3552</v>
      </c>
    </row>
    <row r="170" spans="1:14" ht="12" customHeight="1">
      <c r="A170" s="87">
        <v>13</v>
      </c>
      <c r="B170" s="691"/>
      <c r="C170" s="690" t="s">
        <v>92</v>
      </c>
      <c r="D170" s="690"/>
      <c r="E170" s="81">
        <v>80</v>
      </c>
      <c r="F170" s="81">
        <v>62</v>
      </c>
      <c r="G170" s="81">
        <v>4960</v>
      </c>
      <c r="H170" s="82">
        <v>12.8</v>
      </c>
      <c r="I170" s="81">
        <v>0</v>
      </c>
      <c r="J170" s="81">
        <v>0</v>
      </c>
      <c r="K170" s="81">
        <f>I170*J170</f>
        <v>0</v>
      </c>
      <c r="L170" s="82">
        <v>0</v>
      </c>
      <c r="M170" s="81">
        <f t="shared" si="8"/>
        <v>80</v>
      </c>
      <c r="N170" s="81">
        <f t="shared" si="9"/>
        <v>4960</v>
      </c>
    </row>
    <row r="171" spans="1:14" ht="12" customHeight="1">
      <c r="A171" s="87">
        <v>14</v>
      </c>
      <c r="B171" s="691"/>
      <c r="C171" s="610" t="s">
        <v>93</v>
      </c>
      <c r="D171" s="610"/>
      <c r="E171" s="83">
        <v>625</v>
      </c>
      <c r="F171" s="83">
        <v>128</v>
      </c>
      <c r="G171" s="83">
        <v>79795</v>
      </c>
      <c r="H171" s="84">
        <v>100</v>
      </c>
      <c r="I171" s="83">
        <f>SUM(I168:I170)</f>
        <v>0</v>
      </c>
      <c r="J171" s="83">
        <v>0</v>
      </c>
      <c r="K171" s="83">
        <f>SUM(K168:K170)</f>
        <v>0</v>
      </c>
      <c r="L171" s="84">
        <v>100</v>
      </c>
      <c r="M171" s="83">
        <f t="shared" si="8"/>
        <v>625</v>
      </c>
      <c r="N171" s="83">
        <f t="shared" si="9"/>
        <v>79795</v>
      </c>
    </row>
    <row r="172" spans="1:14" ht="12" customHeight="1">
      <c r="A172" s="87">
        <v>15</v>
      </c>
      <c r="B172" s="696" t="s">
        <v>106</v>
      </c>
      <c r="C172" s="696" t="s">
        <v>47</v>
      </c>
      <c r="D172" s="1" t="s">
        <v>94</v>
      </c>
      <c r="E172" s="81">
        <v>14</v>
      </c>
      <c r="F172" s="81">
        <v>313</v>
      </c>
      <c r="G172" s="81">
        <v>4382</v>
      </c>
      <c r="H172" s="82">
        <v>0.34</v>
      </c>
      <c r="I172" s="81">
        <v>0</v>
      </c>
      <c r="J172" s="81">
        <v>0</v>
      </c>
      <c r="K172" s="81">
        <f>I172*J172</f>
        <v>0</v>
      </c>
      <c r="L172" s="82">
        <v>0</v>
      </c>
      <c r="M172" s="81">
        <f t="shared" si="8"/>
        <v>14</v>
      </c>
      <c r="N172" s="81">
        <f t="shared" si="9"/>
        <v>4382</v>
      </c>
    </row>
    <row r="173" spans="1:14" ht="12" customHeight="1">
      <c r="A173" s="87">
        <v>16</v>
      </c>
      <c r="B173" s="697"/>
      <c r="C173" s="697"/>
      <c r="D173" s="1" t="s">
        <v>95</v>
      </c>
      <c r="E173" s="81">
        <v>70</v>
      </c>
      <c r="F173" s="81">
        <v>238</v>
      </c>
      <c r="G173" s="81">
        <v>16660</v>
      </c>
      <c r="H173" s="82">
        <v>1.69</v>
      </c>
      <c r="I173" s="81">
        <v>0</v>
      </c>
      <c r="J173" s="81">
        <v>0</v>
      </c>
      <c r="K173" s="81">
        <f>I173*J173</f>
        <v>0</v>
      </c>
      <c r="L173" s="82">
        <v>0</v>
      </c>
      <c r="M173" s="81">
        <f t="shared" si="8"/>
        <v>70</v>
      </c>
      <c r="N173" s="81">
        <f t="shared" si="9"/>
        <v>16660</v>
      </c>
    </row>
    <row r="174" spans="1:14" ht="12" customHeight="1">
      <c r="A174" s="87">
        <v>17</v>
      </c>
      <c r="B174" s="697"/>
      <c r="C174" s="697"/>
      <c r="D174" s="1" t="s">
        <v>96</v>
      </c>
      <c r="E174" s="81">
        <v>1005</v>
      </c>
      <c r="F174" s="81">
        <v>144</v>
      </c>
      <c r="G174" s="81">
        <v>144720</v>
      </c>
      <c r="H174" s="82">
        <v>24.26</v>
      </c>
      <c r="I174" s="81">
        <v>0</v>
      </c>
      <c r="J174" s="81">
        <v>0</v>
      </c>
      <c r="K174" s="81">
        <f>I174*J174</f>
        <v>0</v>
      </c>
      <c r="L174" s="82">
        <v>0</v>
      </c>
      <c r="M174" s="81">
        <f t="shared" si="8"/>
        <v>1005</v>
      </c>
      <c r="N174" s="81">
        <f t="shared" si="9"/>
        <v>144720</v>
      </c>
    </row>
    <row r="175" spans="1:14" ht="12" customHeight="1">
      <c r="A175" s="87">
        <v>18</v>
      </c>
      <c r="B175" s="697"/>
      <c r="C175" s="697"/>
      <c r="D175" s="1" t="s">
        <v>97</v>
      </c>
      <c r="E175" s="81">
        <v>1115</v>
      </c>
      <c r="F175" s="81">
        <v>118</v>
      </c>
      <c r="G175" s="81">
        <v>131570</v>
      </c>
      <c r="H175" s="82">
        <v>26.91</v>
      </c>
      <c r="I175" s="81">
        <v>0</v>
      </c>
      <c r="J175" s="81">
        <v>0</v>
      </c>
      <c r="K175" s="81">
        <f>I175*J175</f>
        <v>0</v>
      </c>
      <c r="L175" s="82">
        <v>0</v>
      </c>
      <c r="M175" s="81">
        <f t="shared" si="8"/>
        <v>1115</v>
      </c>
      <c r="N175" s="81">
        <f t="shared" si="9"/>
        <v>131570</v>
      </c>
    </row>
    <row r="176" spans="1:14" ht="12" customHeight="1">
      <c r="A176" s="87">
        <v>19</v>
      </c>
      <c r="B176" s="697"/>
      <c r="C176" s="697"/>
      <c r="D176" s="1" t="s">
        <v>98</v>
      </c>
      <c r="E176" s="81">
        <v>1939</v>
      </c>
      <c r="F176" s="81">
        <v>97</v>
      </c>
      <c r="G176" s="81">
        <v>188083</v>
      </c>
      <c r="H176" s="82">
        <v>46.8</v>
      </c>
      <c r="I176" s="81">
        <v>0</v>
      </c>
      <c r="J176" s="81">
        <v>0</v>
      </c>
      <c r="K176" s="81">
        <f>I176*J176</f>
        <v>0</v>
      </c>
      <c r="L176" s="82">
        <v>0</v>
      </c>
      <c r="M176" s="81">
        <f t="shared" si="8"/>
        <v>1939</v>
      </c>
      <c r="N176" s="81">
        <f t="shared" si="9"/>
        <v>188083</v>
      </c>
    </row>
    <row r="177" spans="1:14" ht="12" customHeight="1">
      <c r="A177" s="87">
        <v>20</v>
      </c>
      <c r="B177" s="697"/>
      <c r="C177" s="698"/>
      <c r="D177" s="9" t="s">
        <v>4</v>
      </c>
      <c r="E177" s="132">
        <v>4143</v>
      </c>
      <c r="F177" s="132">
        <f>G177/E177</f>
        <v>117.16509775524982</v>
      </c>
      <c r="G177" s="132">
        <v>485415</v>
      </c>
      <c r="H177" s="133">
        <v>100</v>
      </c>
      <c r="I177" s="132">
        <f>SUM(I172:I176)</f>
        <v>0</v>
      </c>
      <c r="J177" s="132">
        <v>0</v>
      </c>
      <c r="K177" s="132">
        <f>SUM(K172:K176)</f>
        <v>0</v>
      </c>
      <c r="L177" s="133">
        <v>100</v>
      </c>
      <c r="M177" s="132">
        <f t="shared" si="8"/>
        <v>4143</v>
      </c>
      <c r="N177" s="132">
        <f t="shared" si="9"/>
        <v>485415</v>
      </c>
    </row>
    <row r="178" spans="1:14" ht="12" customHeight="1">
      <c r="A178" s="87">
        <v>21</v>
      </c>
      <c r="B178" s="697"/>
      <c r="C178" s="696" t="s">
        <v>48</v>
      </c>
      <c r="D178" s="1" t="s">
        <v>94</v>
      </c>
      <c r="E178" s="81">
        <v>0</v>
      </c>
      <c r="F178" s="81">
        <v>0</v>
      </c>
      <c r="G178" s="81">
        <v>0</v>
      </c>
      <c r="H178" s="82">
        <v>0</v>
      </c>
      <c r="I178" s="81">
        <v>0</v>
      </c>
      <c r="J178" s="81">
        <v>0</v>
      </c>
      <c r="K178" s="81">
        <f>I178*J178</f>
        <v>0</v>
      </c>
      <c r="L178" s="82">
        <v>0</v>
      </c>
      <c r="M178" s="81">
        <f t="shared" si="8"/>
        <v>0</v>
      </c>
      <c r="N178" s="81">
        <f t="shared" si="9"/>
        <v>0</v>
      </c>
    </row>
    <row r="179" spans="1:14" ht="12" customHeight="1">
      <c r="A179" s="87">
        <v>22</v>
      </c>
      <c r="B179" s="697"/>
      <c r="C179" s="697"/>
      <c r="D179" s="1" t="s">
        <v>96</v>
      </c>
      <c r="E179" s="81">
        <v>20</v>
      </c>
      <c r="F179" s="81">
        <v>314</v>
      </c>
      <c r="G179" s="81">
        <v>6280</v>
      </c>
      <c r="H179" s="82">
        <v>13.33</v>
      </c>
      <c r="I179" s="81">
        <v>0</v>
      </c>
      <c r="J179" s="81">
        <v>0</v>
      </c>
      <c r="K179" s="81">
        <f>I179*J179</f>
        <v>0</v>
      </c>
      <c r="L179" s="82">
        <v>0</v>
      </c>
      <c r="M179" s="81">
        <f t="shared" si="8"/>
        <v>20</v>
      </c>
      <c r="N179" s="81">
        <f t="shared" si="9"/>
        <v>6280</v>
      </c>
    </row>
    <row r="180" spans="1:14" ht="12" customHeight="1">
      <c r="A180" s="87">
        <v>23</v>
      </c>
      <c r="B180" s="697"/>
      <c r="C180" s="697"/>
      <c r="D180" s="1" t="s">
        <v>97</v>
      </c>
      <c r="E180" s="81">
        <v>40</v>
      </c>
      <c r="F180" s="81">
        <v>244</v>
      </c>
      <c r="G180" s="81">
        <v>9760</v>
      </c>
      <c r="H180" s="82">
        <v>26.67</v>
      </c>
      <c r="I180" s="81">
        <v>0</v>
      </c>
      <c r="J180" s="81">
        <v>0</v>
      </c>
      <c r="K180" s="81">
        <f>I180*J180</f>
        <v>0</v>
      </c>
      <c r="L180" s="82">
        <v>0</v>
      </c>
      <c r="M180" s="81">
        <f t="shared" si="8"/>
        <v>40</v>
      </c>
      <c r="N180" s="81">
        <f t="shared" si="9"/>
        <v>9760</v>
      </c>
    </row>
    <row r="181" spans="1:14" ht="12" customHeight="1">
      <c r="A181" s="87">
        <v>24</v>
      </c>
      <c r="B181" s="697"/>
      <c r="C181" s="697"/>
      <c r="D181" s="1" t="s">
        <v>98</v>
      </c>
      <c r="E181" s="81">
        <v>90</v>
      </c>
      <c r="F181" s="81">
        <v>189</v>
      </c>
      <c r="G181" s="81">
        <v>17010</v>
      </c>
      <c r="H181" s="82">
        <v>60</v>
      </c>
      <c r="I181" s="81">
        <v>0</v>
      </c>
      <c r="J181" s="81">
        <v>0</v>
      </c>
      <c r="K181" s="81">
        <f>I181*J181</f>
        <v>0</v>
      </c>
      <c r="L181" s="82">
        <v>0</v>
      </c>
      <c r="M181" s="81">
        <f t="shared" si="8"/>
        <v>90</v>
      </c>
      <c r="N181" s="81">
        <f t="shared" si="9"/>
        <v>17010</v>
      </c>
    </row>
    <row r="182" spans="1:14" ht="12" customHeight="1">
      <c r="A182" s="87">
        <v>25</v>
      </c>
      <c r="B182" s="697"/>
      <c r="C182" s="698"/>
      <c r="D182" s="9" t="s">
        <v>4</v>
      </c>
      <c r="E182" s="132">
        <v>150</v>
      </c>
      <c r="F182" s="132">
        <f>G182/E182</f>
        <v>220.33333333333334</v>
      </c>
      <c r="G182" s="132">
        <v>33050</v>
      </c>
      <c r="H182" s="133">
        <v>100</v>
      </c>
      <c r="I182" s="132">
        <v>0</v>
      </c>
      <c r="J182" s="132">
        <v>0</v>
      </c>
      <c r="K182" s="132">
        <f>SUM(K178:K181)</f>
        <v>0</v>
      </c>
      <c r="L182" s="133">
        <v>100</v>
      </c>
      <c r="M182" s="132">
        <f t="shared" si="8"/>
        <v>150</v>
      </c>
      <c r="N182" s="132">
        <f t="shared" si="9"/>
        <v>33050</v>
      </c>
    </row>
    <row r="183" spans="1:14" ht="12" customHeight="1">
      <c r="A183" s="87">
        <v>26</v>
      </c>
      <c r="B183" s="697"/>
      <c r="C183" s="696" t="s">
        <v>99</v>
      </c>
      <c r="D183" s="1" t="s">
        <v>94</v>
      </c>
      <c r="E183" s="81">
        <v>0</v>
      </c>
      <c r="F183" s="81">
        <v>0</v>
      </c>
      <c r="G183" s="81">
        <v>0</v>
      </c>
      <c r="H183" s="82">
        <v>0</v>
      </c>
      <c r="I183" s="81">
        <v>0</v>
      </c>
      <c r="J183" s="81">
        <v>0</v>
      </c>
      <c r="K183" s="81">
        <f>I183*J183</f>
        <v>0</v>
      </c>
      <c r="L183" s="82">
        <v>0</v>
      </c>
      <c r="M183" s="81">
        <f t="shared" si="8"/>
        <v>0</v>
      </c>
      <c r="N183" s="81">
        <f t="shared" si="9"/>
        <v>0</v>
      </c>
    </row>
    <row r="184" spans="1:14" ht="12" customHeight="1">
      <c r="A184" s="87">
        <v>27</v>
      </c>
      <c r="B184" s="697"/>
      <c r="C184" s="697"/>
      <c r="D184" s="1" t="s">
        <v>95</v>
      </c>
      <c r="E184" s="81">
        <v>0</v>
      </c>
      <c r="F184" s="81">
        <v>0</v>
      </c>
      <c r="G184" s="81">
        <v>0</v>
      </c>
      <c r="H184" s="82">
        <v>0</v>
      </c>
      <c r="I184" s="81">
        <v>0</v>
      </c>
      <c r="J184" s="81">
        <v>0</v>
      </c>
      <c r="K184" s="81">
        <f>I184*J184</f>
        <v>0</v>
      </c>
      <c r="L184" s="82">
        <v>0</v>
      </c>
      <c r="M184" s="81">
        <f t="shared" si="8"/>
        <v>0</v>
      </c>
      <c r="N184" s="81">
        <f t="shared" si="9"/>
        <v>0</v>
      </c>
    </row>
    <row r="185" spans="1:14" ht="12" customHeight="1">
      <c r="A185" s="87">
        <v>28</v>
      </c>
      <c r="B185" s="697"/>
      <c r="C185" s="697"/>
      <c r="D185" s="1" t="s">
        <v>96</v>
      </c>
      <c r="E185" s="81">
        <v>12</v>
      </c>
      <c r="F185" s="81">
        <v>206</v>
      </c>
      <c r="G185" s="81">
        <v>2472</v>
      </c>
      <c r="H185" s="82">
        <f>E185/E187*100</f>
        <v>40</v>
      </c>
      <c r="I185" s="81">
        <v>0</v>
      </c>
      <c r="J185" s="81">
        <v>0</v>
      </c>
      <c r="K185" s="81">
        <f>I185*J185</f>
        <v>0</v>
      </c>
      <c r="L185" s="82">
        <v>0</v>
      </c>
      <c r="M185" s="81">
        <f t="shared" si="8"/>
        <v>12</v>
      </c>
      <c r="N185" s="81">
        <f t="shared" si="9"/>
        <v>2472</v>
      </c>
    </row>
    <row r="186" spans="1:14" ht="12" customHeight="1">
      <c r="A186" s="87">
        <v>29</v>
      </c>
      <c r="B186" s="697"/>
      <c r="C186" s="697"/>
      <c r="D186" s="1" t="s">
        <v>97</v>
      </c>
      <c r="E186" s="81">
        <v>18</v>
      </c>
      <c r="F186" s="81">
        <v>171</v>
      </c>
      <c r="G186" s="81">
        <v>3078</v>
      </c>
      <c r="H186" s="82">
        <f>E186/E187*100</f>
        <v>60</v>
      </c>
      <c r="I186" s="81">
        <v>0</v>
      </c>
      <c r="J186" s="81">
        <v>0</v>
      </c>
      <c r="K186" s="81">
        <f>I186*J186</f>
        <v>0</v>
      </c>
      <c r="L186" s="82">
        <v>0</v>
      </c>
      <c r="M186" s="81">
        <f t="shared" si="8"/>
        <v>18</v>
      </c>
      <c r="N186" s="81">
        <f t="shared" si="9"/>
        <v>3078</v>
      </c>
    </row>
    <row r="187" spans="1:14" ht="12" customHeight="1">
      <c r="A187" s="87">
        <v>30</v>
      </c>
      <c r="B187" s="697"/>
      <c r="C187" s="698"/>
      <c r="D187" s="9" t="s">
        <v>4</v>
      </c>
      <c r="E187" s="132">
        <v>30</v>
      </c>
      <c r="F187" s="132">
        <f>G187/E187</f>
        <v>185</v>
      </c>
      <c r="G187" s="132">
        <v>5550</v>
      </c>
      <c r="H187" s="133">
        <v>100</v>
      </c>
      <c r="I187" s="132">
        <v>0</v>
      </c>
      <c r="J187" s="132">
        <v>0</v>
      </c>
      <c r="K187" s="132">
        <f>SUM(K183:K186)</f>
        <v>0</v>
      </c>
      <c r="L187" s="133">
        <v>100</v>
      </c>
      <c r="M187" s="132">
        <f t="shared" si="8"/>
        <v>30</v>
      </c>
      <c r="N187" s="132">
        <f t="shared" si="9"/>
        <v>5550</v>
      </c>
    </row>
    <row r="188" spans="1:14" ht="12" customHeight="1">
      <c r="A188" s="87">
        <v>31</v>
      </c>
      <c r="B188" s="697"/>
      <c r="C188" s="690" t="s">
        <v>100</v>
      </c>
      <c r="D188" s="690"/>
      <c r="E188" s="81"/>
      <c r="F188" s="81"/>
      <c r="G188" s="81">
        <v>0</v>
      </c>
      <c r="H188" s="82">
        <v>0</v>
      </c>
      <c r="I188" s="81">
        <v>0</v>
      </c>
      <c r="J188" s="81">
        <v>0</v>
      </c>
      <c r="K188" s="81">
        <f>I188*J188</f>
        <v>0</v>
      </c>
      <c r="L188" s="82">
        <v>100</v>
      </c>
      <c r="M188" s="81">
        <f t="shared" si="8"/>
        <v>0</v>
      </c>
      <c r="N188" s="81">
        <f t="shared" si="9"/>
        <v>0</v>
      </c>
    </row>
    <row r="189" spans="1:14" ht="12" customHeight="1">
      <c r="A189" s="87">
        <v>32</v>
      </c>
      <c r="B189" s="697"/>
      <c r="C189" s="581" t="s">
        <v>101</v>
      </c>
      <c r="D189" s="581"/>
      <c r="E189" s="132">
        <v>4323</v>
      </c>
      <c r="F189" s="132">
        <f>G189/E189</f>
        <v>121.21559102475133</v>
      </c>
      <c r="G189" s="132">
        <v>524015</v>
      </c>
      <c r="H189" s="133">
        <v>40.87</v>
      </c>
      <c r="I189" s="132">
        <v>0</v>
      </c>
      <c r="J189" s="132">
        <v>0</v>
      </c>
      <c r="K189" s="132">
        <f>K177+K182+K187+K188</f>
        <v>0</v>
      </c>
      <c r="L189" s="133">
        <v>0</v>
      </c>
      <c r="M189" s="132">
        <f t="shared" si="8"/>
        <v>4323</v>
      </c>
      <c r="N189" s="132">
        <f t="shared" si="9"/>
        <v>524015</v>
      </c>
    </row>
    <row r="190" spans="1:14" ht="12" customHeight="1">
      <c r="A190" s="87">
        <v>33</v>
      </c>
      <c r="B190" s="697"/>
      <c r="C190" s="690" t="s">
        <v>102</v>
      </c>
      <c r="D190" s="690"/>
      <c r="E190" s="81">
        <v>0</v>
      </c>
      <c r="F190" s="81">
        <v>0</v>
      </c>
      <c r="G190" s="81">
        <v>0</v>
      </c>
      <c r="H190" s="82">
        <v>0</v>
      </c>
      <c r="I190" s="81">
        <v>0</v>
      </c>
      <c r="J190" s="81">
        <v>0</v>
      </c>
      <c r="K190" s="81">
        <f>I190*J190</f>
        <v>0</v>
      </c>
      <c r="L190" s="82">
        <v>0</v>
      </c>
      <c r="M190" s="81">
        <f t="shared" si="8"/>
        <v>0</v>
      </c>
      <c r="N190" s="81">
        <f t="shared" si="9"/>
        <v>0</v>
      </c>
    </row>
    <row r="191" spans="1:14" ht="12" customHeight="1">
      <c r="A191" s="87">
        <v>34</v>
      </c>
      <c r="B191" s="697"/>
      <c r="C191" s="690" t="s">
        <v>92</v>
      </c>
      <c r="D191" s="690"/>
      <c r="E191" s="81">
        <v>0</v>
      </c>
      <c r="F191" s="81">
        <v>0</v>
      </c>
      <c r="G191" s="81">
        <v>0</v>
      </c>
      <c r="H191" s="82">
        <v>0</v>
      </c>
      <c r="I191" s="81">
        <v>0</v>
      </c>
      <c r="J191" s="81">
        <v>0</v>
      </c>
      <c r="K191" s="81">
        <f>I191*J191</f>
        <v>0</v>
      </c>
      <c r="L191" s="82">
        <v>0</v>
      </c>
      <c r="M191" s="81">
        <f t="shared" si="8"/>
        <v>0</v>
      </c>
      <c r="N191" s="81">
        <f t="shared" si="9"/>
        <v>0</v>
      </c>
    </row>
    <row r="192" spans="1:14" ht="12" customHeight="1">
      <c r="A192" s="87">
        <v>35</v>
      </c>
      <c r="B192" s="697"/>
      <c r="C192" s="690" t="s">
        <v>103</v>
      </c>
      <c r="D192" s="690"/>
      <c r="E192" s="81">
        <v>6255</v>
      </c>
      <c r="F192" s="81">
        <v>64</v>
      </c>
      <c r="G192" s="81">
        <v>400320</v>
      </c>
      <c r="H192" s="82">
        <v>59.13</v>
      </c>
      <c r="I192" s="81">
        <v>0</v>
      </c>
      <c r="J192" s="81">
        <v>0</v>
      </c>
      <c r="K192" s="81">
        <v>0</v>
      </c>
      <c r="L192" s="82">
        <v>0</v>
      </c>
      <c r="M192" s="81">
        <f t="shared" si="8"/>
        <v>6255</v>
      </c>
      <c r="N192" s="81">
        <f t="shared" si="9"/>
        <v>400320</v>
      </c>
    </row>
    <row r="193" spans="1:14" ht="12" customHeight="1">
      <c r="A193" s="87">
        <v>36</v>
      </c>
      <c r="B193" s="697"/>
      <c r="C193" s="610" t="s">
        <v>104</v>
      </c>
      <c r="D193" s="610"/>
      <c r="E193" s="83">
        <v>10578</v>
      </c>
      <c r="F193" s="83">
        <v>87</v>
      </c>
      <c r="G193" s="83">
        <v>924335</v>
      </c>
      <c r="H193" s="84">
        <v>100</v>
      </c>
      <c r="I193" s="83">
        <f>SUM(I189:I192)</f>
        <v>0</v>
      </c>
      <c r="J193" s="83">
        <v>0</v>
      </c>
      <c r="K193" s="83">
        <f>SUM(K189:K192)</f>
        <v>0</v>
      </c>
      <c r="L193" s="84">
        <v>100</v>
      </c>
      <c r="M193" s="83">
        <f t="shared" si="8"/>
        <v>10578</v>
      </c>
      <c r="N193" s="83">
        <f t="shared" si="9"/>
        <v>924335</v>
      </c>
    </row>
    <row r="194" spans="1:14" ht="12" customHeight="1">
      <c r="A194" s="87">
        <v>37</v>
      </c>
      <c r="B194" s="697"/>
      <c r="C194" s="690" t="s">
        <v>105</v>
      </c>
      <c r="D194" s="690"/>
      <c r="E194" s="81">
        <v>0</v>
      </c>
      <c r="F194" s="81">
        <v>0</v>
      </c>
      <c r="G194" s="81">
        <f>E194*F194</f>
        <v>0</v>
      </c>
      <c r="H194" s="82">
        <v>100</v>
      </c>
      <c r="I194" s="81">
        <v>7385</v>
      </c>
      <c r="J194" s="81">
        <v>36</v>
      </c>
      <c r="K194" s="81">
        <f>I194*J194</f>
        <v>265860</v>
      </c>
      <c r="L194" s="82">
        <v>100</v>
      </c>
      <c r="M194" s="81">
        <f t="shared" si="8"/>
        <v>7385</v>
      </c>
      <c r="N194" s="81">
        <f t="shared" si="9"/>
        <v>265860</v>
      </c>
    </row>
    <row r="195" spans="1:14" ht="12.75">
      <c r="A195" s="396">
        <v>38</v>
      </c>
      <c r="B195" s="393"/>
      <c r="C195" s="699" t="s">
        <v>15</v>
      </c>
      <c r="D195" s="699"/>
      <c r="E195" s="394">
        <f>E171+E193+E194</f>
        <v>11203</v>
      </c>
      <c r="F195" s="394">
        <f>G195/E195</f>
        <v>89.63045612782291</v>
      </c>
      <c r="G195" s="394">
        <f>G171+G193+G194</f>
        <v>1004130</v>
      </c>
      <c r="H195" s="395">
        <v>0</v>
      </c>
      <c r="I195" s="394">
        <f>I171+I193+I194</f>
        <v>7385</v>
      </c>
      <c r="J195" s="394">
        <f>K195/I195</f>
        <v>36</v>
      </c>
      <c r="K195" s="394">
        <f>K171+K193+K194</f>
        <v>265860</v>
      </c>
      <c r="L195" s="395">
        <v>0</v>
      </c>
      <c r="M195" s="394">
        <f t="shared" si="8"/>
        <v>18588</v>
      </c>
      <c r="N195" s="394">
        <f t="shared" si="9"/>
        <v>1269990</v>
      </c>
    </row>
    <row r="196" spans="1:14" ht="12.75">
      <c r="A196" s="124"/>
      <c r="B196" s="125"/>
      <c r="C196" s="126"/>
      <c r="D196" s="126"/>
      <c r="E196" s="117"/>
      <c r="F196" s="117"/>
      <c r="G196" s="117">
        <f>SUM(G156:G160)</f>
        <v>71283</v>
      </c>
      <c r="H196" s="118"/>
      <c r="I196" s="117"/>
      <c r="J196" s="117"/>
      <c r="K196" s="117"/>
      <c r="L196" s="118"/>
      <c r="M196" s="117"/>
      <c r="N196" s="117"/>
    </row>
    <row r="197" ht="12" customHeight="1"/>
    <row r="198" ht="12" customHeight="1"/>
    <row r="199" spans="1:9" ht="12" customHeight="1">
      <c r="A199" s="483" t="s">
        <v>22</v>
      </c>
      <c r="B199" s="483"/>
      <c r="C199" s="483"/>
      <c r="D199" s="483"/>
      <c r="G199" s="484" t="s">
        <v>21</v>
      </c>
      <c r="H199" s="484"/>
      <c r="I199" s="484"/>
    </row>
    <row r="200" spans="1:14" ht="12" customHeight="1">
      <c r="A200" s="484" t="s">
        <v>521</v>
      </c>
      <c r="B200" s="484"/>
      <c r="C200" s="484"/>
      <c r="D200" s="484"/>
      <c r="E200" s="484"/>
      <c r="F200" s="484"/>
      <c r="G200" s="484"/>
      <c r="H200" s="484"/>
      <c r="I200" s="484"/>
      <c r="J200" s="484"/>
      <c r="K200" s="484"/>
      <c r="L200" s="484"/>
      <c r="M200" s="484"/>
      <c r="N200" s="484"/>
    </row>
    <row r="201" spans="2:14" ht="12" customHeight="1">
      <c r="B201" s="700" t="s">
        <v>113</v>
      </c>
      <c r="C201" s="700"/>
      <c r="D201" s="700"/>
      <c r="N201" s="28" t="s">
        <v>112</v>
      </c>
    </row>
    <row r="202" spans="1:14" ht="12.75">
      <c r="A202" s="544" t="s">
        <v>80</v>
      </c>
      <c r="B202" s="692" t="s">
        <v>81</v>
      </c>
      <c r="C202" s="692"/>
      <c r="D202" s="524"/>
      <c r="E202" s="508" t="s">
        <v>86</v>
      </c>
      <c r="F202" s="509"/>
      <c r="G202" s="509"/>
      <c r="H202" s="510"/>
      <c r="I202" s="508" t="s">
        <v>53</v>
      </c>
      <c r="J202" s="509"/>
      <c r="K202" s="509"/>
      <c r="L202" s="510"/>
      <c r="M202" s="508" t="s">
        <v>108</v>
      </c>
      <c r="N202" s="510"/>
    </row>
    <row r="203" spans="1:14" ht="12.75">
      <c r="A203" s="545"/>
      <c r="B203" s="693"/>
      <c r="C203" s="693"/>
      <c r="D203" s="627"/>
      <c r="E203" s="397" t="s">
        <v>82</v>
      </c>
      <c r="F203" s="397" t="s">
        <v>83</v>
      </c>
      <c r="G203" s="397" t="s">
        <v>84</v>
      </c>
      <c r="H203" s="397" t="s">
        <v>109</v>
      </c>
      <c r="I203" s="397" t="s">
        <v>82</v>
      </c>
      <c r="J203" s="397" t="s">
        <v>83</v>
      </c>
      <c r="K203" s="397" t="s">
        <v>84</v>
      </c>
      <c r="L203" s="397" t="s">
        <v>109</v>
      </c>
      <c r="M203" s="397" t="s">
        <v>85</v>
      </c>
      <c r="N203" s="397" t="s">
        <v>84</v>
      </c>
    </row>
    <row r="204" spans="1:14" ht="12" customHeight="1">
      <c r="A204" s="87">
        <v>1</v>
      </c>
      <c r="B204" s="691" t="s">
        <v>107</v>
      </c>
      <c r="C204" s="691" t="s">
        <v>87</v>
      </c>
      <c r="D204" s="322" t="s">
        <v>541</v>
      </c>
      <c r="E204" s="81">
        <f>E7+E57+E106+E156</f>
        <v>229</v>
      </c>
      <c r="F204" s="81">
        <f>G204/E204</f>
        <v>200</v>
      </c>
      <c r="G204" s="81">
        <f aca="true" t="shared" si="10" ref="G204:G218">G7+G57+G106+G156</f>
        <v>45800</v>
      </c>
      <c r="H204" s="82">
        <f>E204/E209*100</f>
        <v>1.7022225525905001</v>
      </c>
      <c r="I204" s="81">
        <f>I7+I57+I106+I156</f>
        <v>0</v>
      </c>
      <c r="J204" s="81">
        <v>0</v>
      </c>
      <c r="K204" s="81">
        <f>K7+K57+K106+K156</f>
        <v>0</v>
      </c>
      <c r="L204" s="82">
        <f>I204/I209*100</f>
        <v>0</v>
      </c>
      <c r="M204" s="81">
        <f aca="true" t="shared" si="11" ref="M204:M244">E204+I204</f>
        <v>229</v>
      </c>
      <c r="N204" s="81">
        <f aca="true" t="shared" si="12" ref="N204:N244">G204+K204</f>
        <v>45800</v>
      </c>
    </row>
    <row r="205" spans="1:14" ht="12" customHeight="1">
      <c r="A205" s="87">
        <v>2</v>
      </c>
      <c r="B205" s="691"/>
      <c r="C205" s="691"/>
      <c r="D205" s="322" t="s">
        <v>542</v>
      </c>
      <c r="E205" s="81">
        <f>E8+E58+E107+E157</f>
        <v>3915</v>
      </c>
      <c r="F205" s="81">
        <f>G205/E205</f>
        <v>162</v>
      </c>
      <c r="G205" s="81">
        <f t="shared" si="10"/>
        <v>634230</v>
      </c>
      <c r="H205" s="82">
        <f>E205/E209*100</f>
        <v>29.101315691667285</v>
      </c>
      <c r="I205" s="81">
        <f>I8+I58+I107+I157</f>
        <v>283</v>
      </c>
      <c r="J205" s="81">
        <v>0</v>
      </c>
      <c r="K205" s="81">
        <f>K8+K58+K107+K157</f>
        <v>45846</v>
      </c>
      <c r="L205" s="82">
        <f>I205/I209*100</f>
        <v>9.665300546448087</v>
      </c>
      <c r="M205" s="81">
        <f t="shared" si="11"/>
        <v>4198</v>
      </c>
      <c r="N205" s="81">
        <f t="shared" si="12"/>
        <v>680076</v>
      </c>
    </row>
    <row r="206" spans="1:14" ht="12" customHeight="1">
      <c r="A206" s="87">
        <v>3</v>
      </c>
      <c r="B206" s="691"/>
      <c r="C206" s="691"/>
      <c r="D206" s="322" t="s">
        <v>228</v>
      </c>
      <c r="E206" s="81">
        <f>E9+E59+E108+E158</f>
        <v>4533</v>
      </c>
      <c r="F206" s="81">
        <f>G206/E206</f>
        <v>135</v>
      </c>
      <c r="G206" s="81">
        <f t="shared" si="10"/>
        <v>611955</v>
      </c>
      <c r="H206" s="82">
        <f>E206/E209*100</f>
        <v>33.69508659778488</v>
      </c>
      <c r="I206" s="81">
        <f>I9+I59+I108+I158</f>
        <v>801</v>
      </c>
      <c r="J206" s="81">
        <v>0</v>
      </c>
      <c r="K206" s="81">
        <f>K9+K59+K108+K158</f>
        <v>108135</v>
      </c>
      <c r="L206" s="82">
        <f>I206/I209*100</f>
        <v>27.356557377049178</v>
      </c>
      <c r="M206" s="81">
        <f t="shared" si="11"/>
        <v>5334</v>
      </c>
      <c r="N206" s="81">
        <f t="shared" si="12"/>
        <v>720090</v>
      </c>
    </row>
    <row r="207" spans="1:14" ht="12" customHeight="1">
      <c r="A207" s="87">
        <v>4</v>
      </c>
      <c r="B207" s="691"/>
      <c r="C207" s="691"/>
      <c r="D207" s="322" t="s">
        <v>89</v>
      </c>
      <c r="E207" s="81">
        <f>E10+E60+E109+E159</f>
        <v>4776</v>
      </c>
      <c r="F207" s="81">
        <v>0</v>
      </c>
      <c r="G207" s="81">
        <f t="shared" si="10"/>
        <v>558792</v>
      </c>
      <c r="H207" s="82">
        <f>E207/E209*100</f>
        <v>35.501375157957334</v>
      </c>
      <c r="I207" s="81">
        <f>I10+I60+I109+I159</f>
        <v>1160</v>
      </c>
      <c r="J207" s="81">
        <f>K207/I207</f>
        <v>117</v>
      </c>
      <c r="K207" s="81">
        <f>K10+K60+K109+K159</f>
        <v>135720</v>
      </c>
      <c r="L207" s="82">
        <f>I207/I209*100</f>
        <v>39.61748633879781</v>
      </c>
      <c r="M207" s="81">
        <f t="shared" si="11"/>
        <v>5936</v>
      </c>
      <c r="N207" s="81">
        <f t="shared" si="12"/>
        <v>694512</v>
      </c>
    </row>
    <row r="208" spans="1:14" ht="12" customHeight="1">
      <c r="A208" s="87"/>
      <c r="B208" s="691"/>
      <c r="C208" s="691"/>
      <c r="D208" s="322" t="s">
        <v>543</v>
      </c>
      <c r="E208" s="81">
        <f>E11+E61+E110+E160</f>
        <v>0</v>
      </c>
      <c r="F208" s="81">
        <v>0</v>
      </c>
      <c r="G208" s="81">
        <f t="shared" si="10"/>
        <v>0</v>
      </c>
      <c r="H208" s="82">
        <f>E208/E209*100</f>
        <v>0</v>
      </c>
      <c r="I208" s="81">
        <f>I11+I62+I110+I161</f>
        <v>684</v>
      </c>
      <c r="J208" s="81">
        <f>K208/I208</f>
        <v>94.30263157894737</v>
      </c>
      <c r="K208" s="81">
        <f>K11+K62+K110+K161</f>
        <v>64503</v>
      </c>
      <c r="L208" s="82">
        <f>I208/I209*100</f>
        <v>23.36065573770492</v>
      </c>
      <c r="M208" s="81">
        <f t="shared" si="11"/>
        <v>684</v>
      </c>
      <c r="N208" s="81">
        <f t="shared" si="12"/>
        <v>64503</v>
      </c>
    </row>
    <row r="209" spans="1:14" ht="12" customHeight="1">
      <c r="A209" s="87">
        <v>5</v>
      </c>
      <c r="B209" s="691"/>
      <c r="C209" s="691"/>
      <c r="D209" s="9" t="s">
        <v>4</v>
      </c>
      <c r="E209" s="132">
        <f>SUM(E204:E208)</f>
        <v>13453</v>
      </c>
      <c r="F209" s="132">
        <f aca="true" t="shared" si="13" ref="F209:F218">G209/E209</f>
        <v>137.57355236750166</v>
      </c>
      <c r="G209" s="132">
        <f t="shared" si="10"/>
        <v>1850777</v>
      </c>
      <c r="H209" s="133">
        <v>100</v>
      </c>
      <c r="I209" s="132">
        <f>SUM(I204:I208)</f>
        <v>2928</v>
      </c>
      <c r="J209" s="132">
        <f>K209/I209</f>
        <v>120.97131147540983</v>
      </c>
      <c r="K209" s="132">
        <f>K12+K62+K111+K161</f>
        <v>354204</v>
      </c>
      <c r="L209" s="133">
        <v>100</v>
      </c>
      <c r="M209" s="132">
        <f t="shared" si="11"/>
        <v>16381</v>
      </c>
      <c r="N209" s="132">
        <f t="shared" si="12"/>
        <v>2204981</v>
      </c>
    </row>
    <row r="210" spans="1:14" ht="12" customHeight="1">
      <c r="A210" s="87">
        <v>6</v>
      </c>
      <c r="B210" s="691"/>
      <c r="C210" s="691" t="s">
        <v>88</v>
      </c>
      <c r="D210" s="322" t="s">
        <v>541</v>
      </c>
      <c r="E210" s="81">
        <f>E13+E63+E112+E162</f>
        <v>64</v>
      </c>
      <c r="F210" s="81">
        <f t="shared" si="13"/>
        <v>191.296875</v>
      </c>
      <c r="G210" s="81">
        <f t="shared" si="10"/>
        <v>12243</v>
      </c>
      <c r="H210" s="82">
        <f>E210/E215*100</f>
        <v>0.8058423570888944</v>
      </c>
      <c r="I210" s="81">
        <f>I13+I63+I112+I162</f>
        <v>0</v>
      </c>
      <c r="J210" s="81">
        <v>0</v>
      </c>
      <c r="K210" s="81">
        <f>K13+K63+K112+K162</f>
        <v>0</v>
      </c>
      <c r="L210" s="82">
        <f>I210/I215*100</f>
        <v>0</v>
      </c>
      <c r="M210" s="81">
        <f t="shared" si="11"/>
        <v>64</v>
      </c>
      <c r="N210" s="81">
        <f t="shared" si="12"/>
        <v>12243</v>
      </c>
    </row>
    <row r="211" spans="1:14" ht="12" customHeight="1">
      <c r="A211" s="87">
        <v>7</v>
      </c>
      <c r="B211" s="691"/>
      <c r="C211" s="691"/>
      <c r="D211" s="322" t="s">
        <v>542</v>
      </c>
      <c r="E211" s="81">
        <f>E14+E64+E113+E163</f>
        <v>2203</v>
      </c>
      <c r="F211" s="81">
        <f t="shared" si="13"/>
        <v>153.6817975487971</v>
      </c>
      <c r="G211" s="81">
        <f t="shared" si="10"/>
        <v>338561</v>
      </c>
      <c r="H211" s="82">
        <f>E211/E215*100</f>
        <v>27.73860488541929</v>
      </c>
      <c r="I211" s="81">
        <f>I14+I64+I113+I163</f>
        <v>127</v>
      </c>
      <c r="J211" s="81">
        <v>0</v>
      </c>
      <c r="K211" s="81">
        <f>K14+K64+K113+K163</f>
        <v>19458.5</v>
      </c>
      <c r="L211" s="82">
        <f>I211/I215*100</f>
        <v>9.687261632341723</v>
      </c>
      <c r="M211" s="81">
        <f t="shared" si="11"/>
        <v>2330</v>
      </c>
      <c r="N211" s="81">
        <f t="shared" si="12"/>
        <v>358019.5</v>
      </c>
    </row>
    <row r="212" spans="1:14" ht="12" customHeight="1">
      <c r="A212" s="87">
        <v>9</v>
      </c>
      <c r="B212" s="691"/>
      <c r="C212" s="691"/>
      <c r="D212" s="322" t="s">
        <v>228</v>
      </c>
      <c r="E212" s="81">
        <f>E15+E65+E114+E164</f>
        <v>2686</v>
      </c>
      <c r="F212" s="81">
        <f t="shared" si="13"/>
        <v>127.50055798585258</v>
      </c>
      <c r="G212" s="81">
        <f t="shared" si="10"/>
        <v>342466.49875</v>
      </c>
      <c r="H212" s="82">
        <f>E212/E215*100</f>
        <v>33.82019642407454</v>
      </c>
      <c r="I212" s="81">
        <f>I15+I65+I114+I164</f>
        <v>411</v>
      </c>
      <c r="J212" s="81">
        <v>0</v>
      </c>
      <c r="K212" s="81">
        <f>K15+K65+K114+K164</f>
        <v>53012</v>
      </c>
      <c r="L212" s="82">
        <f>I212/I215*100</f>
        <v>31.35011441647597</v>
      </c>
      <c r="M212" s="81">
        <f t="shared" si="11"/>
        <v>3097</v>
      </c>
      <c r="N212" s="81">
        <f t="shared" si="12"/>
        <v>395478.49875</v>
      </c>
    </row>
    <row r="213" spans="1:14" ht="12" customHeight="1">
      <c r="A213" s="87">
        <v>11</v>
      </c>
      <c r="B213" s="691"/>
      <c r="C213" s="691"/>
      <c r="D213" s="322" t="s">
        <v>89</v>
      </c>
      <c r="E213" s="81">
        <f>E16+E66+E115+E165</f>
        <v>2983</v>
      </c>
      <c r="F213" s="81">
        <f t="shared" si="13"/>
        <v>100.48558136104593</v>
      </c>
      <c r="G213" s="81">
        <f t="shared" si="10"/>
        <v>299748.4892</v>
      </c>
      <c r="H213" s="82">
        <f>E213/E215*100</f>
        <v>37.55980861244019</v>
      </c>
      <c r="I213" s="81">
        <f>I16+I66+I115+I165</f>
        <v>559</v>
      </c>
      <c r="J213" s="81">
        <f aca="true" t="shared" si="14" ref="J213:J220">K213/I213</f>
        <v>104.98837209302326</v>
      </c>
      <c r="K213" s="81">
        <f>K16+K66+K115+K165</f>
        <v>58688.5</v>
      </c>
      <c r="L213" s="82">
        <f>I213/I215*100</f>
        <v>42.63920671243326</v>
      </c>
      <c r="M213" s="81">
        <f t="shared" si="11"/>
        <v>3542</v>
      </c>
      <c r="N213" s="81">
        <f t="shared" si="12"/>
        <v>358436.9892</v>
      </c>
    </row>
    <row r="214" spans="1:14" ht="12" customHeight="1">
      <c r="A214" s="87"/>
      <c r="B214" s="691"/>
      <c r="C214" s="691"/>
      <c r="D214" s="322" t="s">
        <v>543</v>
      </c>
      <c r="E214" s="81">
        <f>E17+E67+E116+E166</f>
        <v>6</v>
      </c>
      <c r="F214" s="81">
        <f t="shared" si="13"/>
        <v>115.5</v>
      </c>
      <c r="G214" s="81">
        <f t="shared" si="10"/>
        <v>693</v>
      </c>
      <c r="H214" s="82">
        <f>E214/E215*100</f>
        <v>0.07554772097708386</v>
      </c>
      <c r="I214" s="81">
        <f>I17+I68+I116+I167</f>
        <v>214</v>
      </c>
      <c r="J214" s="81">
        <f t="shared" si="14"/>
        <v>93.91588785046729</v>
      </c>
      <c r="K214" s="81">
        <f>K17+K68+K116+K167</f>
        <v>20098</v>
      </c>
      <c r="L214" s="82">
        <f>I214/I215*100</f>
        <v>16.323417238749048</v>
      </c>
      <c r="M214" s="81">
        <f t="shared" si="11"/>
        <v>220</v>
      </c>
      <c r="N214" s="81">
        <f t="shared" si="12"/>
        <v>20791</v>
      </c>
    </row>
    <row r="215" spans="1:14" ht="12" customHeight="1">
      <c r="A215" s="87">
        <v>12</v>
      </c>
      <c r="B215" s="691"/>
      <c r="C215" s="691"/>
      <c r="D215" s="9" t="s">
        <v>4</v>
      </c>
      <c r="E215" s="132">
        <f>SUM(E210:E214)</f>
        <v>7942</v>
      </c>
      <c r="F215" s="132">
        <f t="shared" si="13"/>
        <v>125.12112666204986</v>
      </c>
      <c r="G215" s="132">
        <f t="shared" si="10"/>
        <v>993711.98795</v>
      </c>
      <c r="H215" s="133">
        <v>100</v>
      </c>
      <c r="I215" s="132">
        <f>SUM(I210:I214)</f>
        <v>1311</v>
      </c>
      <c r="J215" s="132">
        <f t="shared" si="14"/>
        <v>115.37528604118994</v>
      </c>
      <c r="K215" s="132">
        <f>K18+K68+K117+K167</f>
        <v>151257</v>
      </c>
      <c r="L215" s="133">
        <v>100</v>
      </c>
      <c r="M215" s="132">
        <f t="shared" si="11"/>
        <v>9253</v>
      </c>
      <c r="N215" s="132">
        <f t="shared" si="12"/>
        <v>1144968.98795</v>
      </c>
    </row>
    <row r="216" spans="1:14" ht="12" customHeight="1">
      <c r="A216" s="87">
        <v>13</v>
      </c>
      <c r="B216" s="691"/>
      <c r="C216" s="581" t="s">
        <v>90</v>
      </c>
      <c r="D216" s="581"/>
      <c r="E216" s="132">
        <f>E209+E215</f>
        <v>21395</v>
      </c>
      <c r="F216" s="132">
        <f t="shared" si="13"/>
        <v>132.95110950923112</v>
      </c>
      <c r="G216" s="132">
        <f t="shared" si="10"/>
        <v>2844488.98795</v>
      </c>
      <c r="H216" s="133">
        <f>E216/E220*100</f>
        <v>70.31352701459183</v>
      </c>
      <c r="I216" s="132">
        <f>I209+I215</f>
        <v>4239</v>
      </c>
      <c r="J216" s="132">
        <f t="shared" si="14"/>
        <v>119.2406227883935</v>
      </c>
      <c r="K216" s="132">
        <f>K19+K69+K118+K168</f>
        <v>505461</v>
      </c>
      <c r="L216" s="133">
        <f>I216/I220*100</f>
        <v>73.27571305099396</v>
      </c>
      <c r="M216" s="132">
        <f t="shared" si="11"/>
        <v>25634</v>
      </c>
      <c r="N216" s="132">
        <f t="shared" si="12"/>
        <v>3349949.98795</v>
      </c>
    </row>
    <row r="217" spans="1:14" ht="12" customHeight="1">
      <c r="A217" s="87">
        <v>14</v>
      </c>
      <c r="B217" s="691"/>
      <c r="C217" s="690" t="s">
        <v>91</v>
      </c>
      <c r="D217" s="690"/>
      <c r="E217" s="81">
        <f>E20+E70+E119+E169</f>
        <v>3746</v>
      </c>
      <c r="F217" s="81">
        <f t="shared" si="13"/>
        <v>74</v>
      </c>
      <c r="G217" s="81">
        <f t="shared" si="10"/>
        <v>277204</v>
      </c>
      <c r="H217" s="82">
        <f>E217/E220*100</f>
        <v>12.31102931510451</v>
      </c>
      <c r="I217" s="81">
        <f>I20+I70+I119+I169</f>
        <v>611</v>
      </c>
      <c r="J217" s="81">
        <f t="shared" si="14"/>
        <v>70.76595744680851</v>
      </c>
      <c r="K217" s="81">
        <f>K20+K70+K119+K169</f>
        <v>43238</v>
      </c>
      <c r="L217" s="82">
        <f>I217/I220*100</f>
        <v>10.561797752808989</v>
      </c>
      <c r="M217" s="81">
        <f t="shared" si="11"/>
        <v>4357</v>
      </c>
      <c r="N217" s="81">
        <f t="shared" si="12"/>
        <v>320442</v>
      </c>
    </row>
    <row r="218" spans="1:14" ht="12" customHeight="1">
      <c r="A218" s="87">
        <v>16</v>
      </c>
      <c r="B218" s="691"/>
      <c r="C218" s="690" t="s">
        <v>92</v>
      </c>
      <c r="D218" s="690"/>
      <c r="E218" s="81">
        <f>E21+E71+E120+E170</f>
        <v>5287</v>
      </c>
      <c r="F218" s="81">
        <f t="shared" si="13"/>
        <v>62</v>
      </c>
      <c r="G218" s="81">
        <f t="shared" si="10"/>
        <v>327794</v>
      </c>
      <c r="H218" s="82">
        <f>E218/E220*100</f>
        <v>17.375443670303667</v>
      </c>
      <c r="I218" s="81">
        <f>I21+I71+I120+I170</f>
        <v>935</v>
      </c>
      <c r="J218" s="81">
        <f t="shared" si="14"/>
        <v>61.783957219251334</v>
      </c>
      <c r="K218" s="81">
        <f>K21+K71+K120+K170</f>
        <v>57768</v>
      </c>
      <c r="L218" s="82">
        <f>I218/I220*100</f>
        <v>16.16248919619706</v>
      </c>
      <c r="M218" s="81">
        <f t="shared" si="11"/>
        <v>6222</v>
      </c>
      <c r="N218" s="81">
        <f t="shared" si="12"/>
        <v>385562</v>
      </c>
    </row>
    <row r="219" spans="1:14" ht="12" customHeight="1">
      <c r="A219" s="87">
        <v>18</v>
      </c>
      <c r="B219" s="691"/>
      <c r="C219" s="694" t="s">
        <v>268</v>
      </c>
      <c r="D219" s="695"/>
      <c r="E219" s="81">
        <f>E22</f>
        <v>0</v>
      </c>
      <c r="F219" s="81">
        <v>0</v>
      </c>
      <c r="G219" s="81">
        <f>G22</f>
        <v>0</v>
      </c>
      <c r="H219" s="82">
        <f>E219/E220*100</f>
        <v>0</v>
      </c>
      <c r="I219" s="81">
        <f>I22</f>
        <v>0</v>
      </c>
      <c r="J219" s="81">
        <v>0</v>
      </c>
      <c r="K219" s="81">
        <f>K22</f>
        <v>0</v>
      </c>
      <c r="L219" s="82">
        <f>I219/I220*100</f>
        <v>0</v>
      </c>
      <c r="M219" s="81">
        <f t="shared" si="11"/>
        <v>0</v>
      </c>
      <c r="N219" s="81">
        <f t="shared" si="12"/>
        <v>0</v>
      </c>
    </row>
    <row r="220" spans="1:14" ht="12" customHeight="1">
      <c r="A220" s="87">
        <v>19</v>
      </c>
      <c r="B220" s="691"/>
      <c r="C220" s="610" t="s">
        <v>93</v>
      </c>
      <c r="D220" s="610"/>
      <c r="E220" s="83">
        <f>SUM(E216:E219)</f>
        <v>30428</v>
      </c>
      <c r="F220" s="83">
        <f aca="true" t="shared" si="15" ref="F220:F226">G220/E220</f>
        <v>113.3655510697384</v>
      </c>
      <c r="G220" s="83">
        <f aca="true" t="shared" si="16" ref="G220:G240">G23+G72+G121+G171</f>
        <v>3449486.98795</v>
      </c>
      <c r="H220" s="84">
        <v>100</v>
      </c>
      <c r="I220" s="83">
        <f>SUM(I216:I219)</f>
        <v>5785</v>
      </c>
      <c r="J220" s="83">
        <f t="shared" si="14"/>
        <v>104.83439930855661</v>
      </c>
      <c r="K220" s="83">
        <f aca="true" t="shared" si="17" ref="K220:K244">K23+K72+K121+K171</f>
        <v>606467</v>
      </c>
      <c r="L220" s="84">
        <v>100</v>
      </c>
      <c r="M220" s="83">
        <f t="shared" si="11"/>
        <v>36213</v>
      </c>
      <c r="N220" s="83">
        <f t="shared" si="12"/>
        <v>4055953.98795</v>
      </c>
    </row>
    <row r="221" spans="1:14" ht="12" customHeight="1">
      <c r="A221" s="87">
        <v>20</v>
      </c>
      <c r="B221" s="696" t="s">
        <v>106</v>
      </c>
      <c r="C221" s="696" t="s">
        <v>47</v>
      </c>
      <c r="D221" s="1" t="s">
        <v>94</v>
      </c>
      <c r="E221" s="81">
        <f>E24+E73+E122+E172</f>
        <v>395.57465006772907</v>
      </c>
      <c r="F221" s="81">
        <f t="shared" si="15"/>
        <v>313.00000000000006</v>
      </c>
      <c r="G221" s="81">
        <f t="shared" si="16"/>
        <v>123814.86547119921</v>
      </c>
      <c r="H221" s="82">
        <f>E221/E226*100</f>
        <v>0.9004606085545779</v>
      </c>
      <c r="I221" s="81">
        <f>I24+I73+I122+I172</f>
        <v>0</v>
      </c>
      <c r="J221" s="81">
        <v>0</v>
      </c>
      <c r="K221" s="81">
        <f t="shared" si="17"/>
        <v>0</v>
      </c>
      <c r="L221" s="82">
        <f>I221/I226*100</f>
        <v>0</v>
      </c>
      <c r="M221" s="81">
        <f t="shared" si="11"/>
        <v>395.57465006772907</v>
      </c>
      <c r="N221" s="81">
        <f t="shared" si="12"/>
        <v>123814.86547119921</v>
      </c>
    </row>
    <row r="222" spans="1:14" ht="12" customHeight="1">
      <c r="A222" s="87">
        <v>21</v>
      </c>
      <c r="B222" s="697"/>
      <c r="C222" s="697"/>
      <c r="D222" s="1" t="s">
        <v>95</v>
      </c>
      <c r="E222" s="81">
        <f>E25+E74+E123+E173</f>
        <v>656.7340797665071</v>
      </c>
      <c r="F222" s="81">
        <f t="shared" si="15"/>
        <v>238.00000000000003</v>
      </c>
      <c r="G222" s="81">
        <f t="shared" si="16"/>
        <v>156302.7109844287</v>
      </c>
      <c r="H222" s="82">
        <f>E222/E226*100</f>
        <v>1.4949470827410916</v>
      </c>
      <c r="I222" s="81">
        <f>I25+I74+I123+I173</f>
        <v>0</v>
      </c>
      <c r="J222" s="81" t="e">
        <f>K222/I222</f>
        <v>#DIV/0!</v>
      </c>
      <c r="K222" s="81">
        <f t="shared" si="17"/>
        <v>0</v>
      </c>
      <c r="L222" s="82">
        <f>I222/I226*100</f>
        <v>0</v>
      </c>
      <c r="M222" s="81">
        <f t="shared" si="11"/>
        <v>656.7340797665071</v>
      </c>
      <c r="N222" s="81">
        <f t="shared" si="12"/>
        <v>156302.7109844287</v>
      </c>
    </row>
    <row r="223" spans="1:14" ht="12" customHeight="1">
      <c r="A223" s="87">
        <v>22</v>
      </c>
      <c r="B223" s="697"/>
      <c r="C223" s="697"/>
      <c r="D223" s="1" t="s">
        <v>96</v>
      </c>
      <c r="E223" s="81">
        <f>E26+E75+E124+E174</f>
        <v>10328.592284695887</v>
      </c>
      <c r="F223" s="81">
        <f t="shared" si="15"/>
        <v>144</v>
      </c>
      <c r="G223" s="81">
        <f t="shared" si="16"/>
        <v>1487317.2889962078</v>
      </c>
      <c r="H223" s="82">
        <f>E223/E226*100</f>
        <v>23.511341013881896</v>
      </c>
      <c r="I223" s="81">
        <f>I26+I75+I124+I174</f>
        <v>479</v>
      </c>
      <c r="J223" s="81">
        <f>K223/I223</f>
        <v>144</v>
      </c>
      <c r="K223" s="81">
        <f t="shared" si="17"/>
        <v>68976</v>
      </c>
      <c r="L223" s="82">
        <f>I223/I226*100</f>
        <v>16.466139566861465</v>
      </c>
      <c r="M223" s="81">
        <f t="shared" si="11"/>
        <v>10807.592284695887</v>
      </c>
      <c r="N223" s="81">
        <f t="shared" si="12"/>
        <v>1556293.2889962078</v>
      </c>
    </row>
    <row r="224" spans="1:14" ht="12" customHeight="1">
      <c r="A224" s="87">
        <v>23</v>
      </c>
      <c r="B224" s="697"/>
      <c r="C224" s="697"/>
      <c r="D224" s="1" t="s">
        <v>97</v>
      </c>
      <c r="E224" s="81">
        <f>E27+E76+E125+E175</f>
        <v>13948.862666739431</v>
      </c>
      <c r="F224" s="81">
        <f t="shared" si="15"/>
        <v>118</v>
      </c>
      <c r="G224" s="81">
        <f t="shared" si="16"/>
        <v>1645965.7946752529</v>
      </c>
      <c r="H224" s="82">
        <f>E224/E226*100</f>
        <v>31.752290909910098</v>
      </c>
      <c r="I224" s="81">
        <f>I27+I76+I125+I175</f>
        <v>742</v>
      </c>
      <c r="J224" s="81">
        <f>K224/I224</f>
        <v>118</v>
      </c>
      <c r="K224" s="81">
        <f t="shared" si="17"/>
        <v>87556</v>
      </c>
      <c r="L224" s="82">
        <f>I224/I226*100</f>
        <v>25.507047095221726</v>
      </c>
      <c r="M224" s="81">
        <f t="shared" si="11"/>
        <v>14690.862666739431</v>
      </c>
      <c r="N224" s="81">
        <f t="shared" si="12"/>
        <v>1733521.7946752529</v>
      </c>
    </row>
    <row r="225" spans="1:14" ht="12" customHeight="1">
      <c r="A225" s="87">
        <v>24</v>
      </c>
      <c r="B225" s="697"/>
      <c r="C225" s="697"/>
      <c r="D225" s="1" t="s">
        <v>98</v>
      </c>
      <c r="E225" s="81">
        <f>E28+E77+E126+E176</f>
        <v>18600.492268816557</v>
      </c>
      <c r="F225" s="81">
        <f t="shared" si="15"/>
        <v>97</v>
      </c>
      <c r="G225" s="81">
        <f t="shared" si="16"/>
        <v>1804247.750075206</v>
      </c>
      <c r="H225" s="82">
        <f>E225/E226*100</f>
        <v>42.34096038491234</v>
      </c>
      <c r="I225" s="81">
        <f>I28+I77+I126+I176</f>
        <v>1688</v>
      </c>
      <c r="J225" s="81">
        <f>K225/I225</f>
        <v>97</v>
      </c>
      <c r="K225" s="81">
        <f t="shared" si="17"/>
        <v>163736</v>
      </c>
      <c r="L225" s="82">
        <f>I225/I226*100</f>
        <v>58.026813337916806</v>
      </c>
      <c r="M225" s="81">
        <f t="shared" si="11"/>
        <v>20288.492268816557</v>
      </c>
      <c r="N225" s="81">
        <f t="shared" si="12"/>
        <v>1967983.750075206</v>
      </c>
    </row>
    <row r="226" spans="1:14" ht="12" customHeight="1">
      <c r="A226" s="87">
        <v>25</v>
      </c>
      <c r="B226" s="697"/>
      <c r="C226" s="698"/>
      <c r="D226" s="9" t="s">
        <v>4</v>
      </c>
      <c r="E226" s="132">
        <f>SUM(E221:E225)</f>
        <v>43930.25595008611</v>
      </c>
      <c r="F226" s="132">
        <f t="shared" si="15"/>
        <v>118.77118166874844</v>
      </c>
      <c r="G226" s="132">
        <f t="shared" si="16"/>
        <v>5217648.410202295</v>
      </c>
      <c r="H226" s="133">
        <v>100</v>
      </c>
      <c r="I226" s="132">
        <f>SUM(I221:I225)</f>
        <v>2909</v>
      </c>
      <c r="J226" s="132">
        <f>K226/I226</f>
        <v>110.09556548642145</v>
      </c>
      <c r="K226" s="132">
        <f t="shared" si="17"/>
        <v>320268</v>
      </c>
      <c r="L226" s="133">
        <v>100</v>
      </c>
      <c r="M226" s="132">
        <f t="shared" si="11"/>
        <v>46839.25595008611</v>
      </c>
      <c r="N226" s="132">
        <f t="shared" si="12"/>
        <v>5537916.410202295</v>
      </c>
    </row>
    <row r="227" spans="1:14" ht="12" customHeight="1">
      <c r="A227" s="87">
        <v>26</v>
      </c>
      <c r="B227" s="697"/>
      <c r="C227" s="696" t="s">
        <v>48</v>
      </c>
      <c r="D227" s="1" t="s">
        <v>94</v>
      </c>
      <c r="E227" s="81">
        <f>E30+E79+E128+E178</f>
        <v>32</v>
      </c>
      <c r="F227" s="81">
        <f>G227/E227</f>
        <v>387</v>
      </c>
      <c r="G227" s="81">
        <f t="shared" si="16"/>
        <v>12384</v>
      </c>
      <c r="H227" s="82">
        <f>E227/E231*100</f>
        <v>0.668492515347746</v>
      </c>
      <c r="I227" s="81">
        <f>I30+I79+I128+I178</f>
        <v>0</v>
      </c>
      <c r="J227" s="81">
        <v>0</v>
      </c>
      <c r="K227" s="81">
        <f t="shared" si="17"/>
        <v>0</v>
      </c>
      <c r="L227" s="82">
        <v>0</v>
      </c>
      <c r="M227" s="81">
        <f t="shared" si="11"/>
        <v>32</v>
      </c>
      <c r="N227" s="81">
        <f t="shared" si="12"/>
        <v>12384</v>
      </c>
    </row>
    <row r="228" spans="1:14" ht="12" customHeight="1">
      <c r="A228" s="87">
        <v>27</v>
      </c>
      <c r="B228" s="697"/>
      <c r="C228" s="697"/>
      <c r="D228" s="1" t="s">
        <v>96</v>
      </c>
      <c r="E228" s="81">
        <f>E31+E80+E129+E179</f>
        <v>1145.8468933203058</v>
      </c>
      <c r="F228" s="81">
        <f>G228/E228</f>
        <v>314</v>
      </c>
      <c r="G228" s="85">
        <f t="shared" si="16"/>
        <v>359795.924502576</v>
      </c>
      <c r="H228" s="82">
        <f>E228/E231*100</f>
        <v>23.93718974747161</v>
      </c>
      <c r="I228" s="81">
        <f>I31+I80+I129+I179</f>
        <v>40</v>
      </c>
      <c r="J228" s="81">
        <v>0</v>
      </c>
      <c r="K228" s="81">
        <f t="shared" si="17"/>
        <v>12560</v>
      </c>
      <c r="L228" s="82">
        <v>0</v>
      </c>
      <c r="M228" s="81">
        <f t="shared" si="11"/>
        <v>1185.8468933203058</v>
      </c>
      <c r="N228" s="81">
        <f t="shared" si="12"/>
        <v>372355.924502576</v>
      </c>
    </row>
    <row r="229" spans="1:14" ht="12" customHeight="1">
      <c r="A229" s="87">
        <v>28</v>
      </c>
      <c r="B229" s="697"/>
      <c r="C229" s="697"/>
      <c r="D229" s="1" t="s">
        <v>97</v>
      </c>
      <c r="E229" s="81">
        <f>E32+E81+E130+E180</f>
        <v>1618.768854014427</v>
      </c>
      <c r="F229" s="81">
        <f>G229/E229</f>
        <v>244</v>
      </c>
      <c r="G229" s="85">
        <f t="shared" si="16"/>
        <v>394979.6003795202</v>
      </c>
      <c r="H229" s="82">
        <f>E229/E231*100</f>
        <v>33.81671446833414</v>
      </c>
      <c r="I229" s="81">
        <f>I32+I81+I130+I180</f>
        <v>80</v>
      </c>
      <c r="J229" s="81">
        <v>0</v>
      </c>
      <c r="K229" s="81">
        <f t="shared" si="17"/>
        <v>19520</v>
      </c>
      <c r="L229" s="82">
        <v>0</v>
      </c>
      <c r="M229" s="81">
        <f t="shared" si="11"/>
        <v>1698.768854014427</v>
      </c>
      <c r="N229" s="81">
        <f t="shared" si="12"/>
        <v>414499.6003795202</v>
      </c>
    </row>
    <row r="230" spans="1:14" ht="12" customHeight="1">
      <c r="A230" s="87">
        <v>29</v>
      </c>
      <c r="B230" s="697"/>
      <c r="C230" s="697"/>
      <c r="D230" s="1" t="s">
        <v>98</v>
      </c>
      <c r="E230" s="81">
        <f>E33+E82+E131+E181</f>
        <v>1990.2740480362422</v>
      </c>
      <c r="F230" s="81">
        <f>G230/E230</f>
        <v>189</v>
      </c>
      <c r="G230" s="85">
        <f t="shared" si="16"/>
        <v>376161.79507884977</v>
      </c>
      <c r="H230" s="82">
        <f>E230/E231*100</f>
        <v>41.57760326884651</v>
      </c>
      <c r="I230" s="81">
        <f>I33+I82+I131+I181</f>
        <v>544</v>
      </c>
      <c r="J230" s="81">
        <v>0</v>
      </c>
      <c r="K230" s="81">
        <f t="shared" si="17"/>
        <v>102816</v>
      </c>
      <c r="L230" s="82">
        <v>0</v>
      </c>
      <c r="M230" s="81">
        <f t="shared" si="11"/>
        <v>2534.274048036242</v>
      </c>
      <c r="N230" s="81">
        <f t="shared" si="12"/>
        <v>478977.79507884977</v>
      </c>
    </row>
    <row r="231" spans="1:14" ht="12" customHeight="1">
      <c r="A231" s="87">
        <v>30</v>
      </c>
      <c r="B231" s="697"/>
      <c r="C231" s="698"/>
      <c r="D231" s="9" t="s">
        <v>4</v>
      </c>
      <c r="E231" s="132">
        <f>SUM(E227:E230)</f>
        <v>4786.889795370975</v>
      </c>
      <c r="F231" s="132">
        <f>G231/E231</f>
        <v>238.84429532231184</v>
      </c>
      <c r="G231" s="132">
        <f t="shared" si="16"/>
        <v>1143321.319960946</v>
      </c>
      <c r="H231" s="133">
        <v>100</v>
      </c>
      <c r="I231" s="132">
        <f>SUM(I227:I230)</f>
        <v>664</v>
      </c>
      <c r="J231" s="81">
        <v>0</v>
      </c>
      <c r="K231" s="132">
        <f t="shared" si="17"/>
        <v>134896</v>
      </c>
      <c r="L231" s="133">
        <v>100</v>
      </c>
      <c r="M231" s="132">
        <f t="shared" si="11"/>
        <v>5450.889795370975</v>
      </c>
      <c r="N231" s="132">
        <f t="shared" si="12"/>
        <v>1278217.319960946</v>
      </c>
    </row>
    <row r="232" spans="1:14" ht="12" customHeight="1">
      <c r="A232" s="87">
        <v>31</v>
      </c>
      <c r="B232" s="697"/>
      <c r="C232" s="696" t="s">
        <v>99</v>
      </c>
      <c r="D232" s="1" t="s">
        <v>94</v>
      </c>
      <c r="E232" s="81">
        <f>E35+E84+E133+E183</f>
        <v>0</v>
      </c>
      <c r="F232" s="81">
        <v>0</v>
      </c>
      <c r="G232" s="81">
        <f t="shared" si="16"/>
        <v>0</v>
      </c>
      <c r="H232" s="82">
        <f>E232/E236*100</f>
        <v>0</v>
      </c>
      <c r="I232" s="81">
        <f>I35+I84+I133+I183</f>
        <v>0</v>
      </c>
      <c r="J232" s="81">
        <v>0</v>
      </c>
      <c r="K232" s="81">
        <f t="shared" si="17"/>
        <v>0</v>
      </c>
      <c r="L232" s="82">
        <v>0</v>
      </c>
      <c r="M232" s="81">
        <f t="shared" si="11"/>
        <v>0</v>
      </c>
      <c r="N232" s="81">
        <f t="shared" si="12"/>
        <v>0</v>
      </c>
    </row>
    <row r="233" spans="1:14" ht="12" customHeight="1">
      <c r="A233" s="87">
        <v>32</v>
      </c>
      <c r="B233" s="697"/>
      <c r="C233" s="697"/>
      <c r="D233" s="1" t="s">
        <v>95</v>
      </c>
      <c r="E233" s="81">
        <f>E36+E85+E134+E184</f>
        <v>0</v>
      </c>
      <c r="F233" s="81">
        <v>0</v>
      </c>
      <c r="G233" s="81">
        <f t="shared" si="16"/>
        <v>0</v>
      </c>
      <c r="H233" s="82">
        <f>E233/E236*100</f>
        <v>0</v>
      </c>
      <c r="I233" s="81">
        <f>I36+I85+I134+I184</f>
        <v>0</v>
      </c>
      <c r="J233" s="81">
        <v>0</v>
      </c>
      <c r="K233" s="81">
        <f t="shared" si="17"/>
        <v>0</v>
      </c>
      <c r="L233" s="82">
        <v>0</v>
      </c>
      <c r="M233" s="81">
        <f t="shared" si="11"/>
        <v>0</v>
      </c>
      <c r="N233" s="81">
        <f t="shared" si="12"/>
        <v>0</v>
      </c>
    </row>
    <row r="234" spans="1:14" ht="12" customHeight="1">
      <c r="A234" s="87">
        <v>33</v>
      </c>
      <c r="B234" s="697"/>
      <c r="C234" s="697"/>
      <c r="D234" s="1" t="s">
        <v>96</v>
      </c>
      <c r="E234" s="81">
        <f>E37+E86+E135+E185</f>
        <v>74</v>
      </c>
      <c r="F234" s="81">
        <f aca="true" t="shared" si="18" ref="F234:F242">G234/E234</f>
        <v>206</v>
      </c>
      <c r="G234" s="81">
        <f t="shared" si="16"/>
        <v>15244</v>
      </c>
      <c r="H234" s="82">
        <f>E234/E236*100</f>
        <v>41.57303370786517</v>
      </c>
      <c r="I234" s="81">
        <f>I37+I86+I135+I185</f>
        <v>7</v>
      </c>
      <c r="J234" s="81">
        <v>0</v>
      </c>
      <c r="K234" s="81">
        <f t="shared" si="17"/>
        <v>1442</v>
      </c>
      <c r="L234" s="82">
        <v>0</v>
      </c>
      <c r="M234" s="81">
        <f t="shared" si="11"/>
        <v>81</v>
      </c>
      <c r="N234" s="81">
        <f t="shared" si="12"/>
        <v>16686</v>
      </c>
    </row>
    <row r="235" spans="1:14" ht="12" customHeight="1">
      <c r="A235" s="87">
        <v>34</v>
      </c>
      <c r="B235" s="697"/>
      <c r="C235" s="697"/>
      <c r="D235" s="1" t="s">
        <v>97</v>
      </c>
      <c r="E235" s="81">
        <f>E38+E87+E136+E186</f>
        <v>104</v>
      </c>
      <c r="F235" s="81">
        <f t="shared" si="18"/>
        <v>171</v>
      </c>
      <c r="G235" s="81">
        <f t="shared" si="16"/>
        <v>17784</v>
      </c>
      <c r="H235" s="82">
        <f>E235/E236*100</f>
        <v>58.42696629213483</v>
      </c>
      <c r="I235" s="81">
        <f>I38+I87+I136+I186</f>
        <v>14</v>
      </c>
      <c r="J235" s="81">
        <v>0</v>
      </c>
      <c r="K235" s="81">
        <f t="shared" si="17"/>
        <v>2394</v>
      </c>
      <c r="L235" s="82">
        <v>0</v>
      </c>
      <c r="M235" s="81">
        <f t="shared" si="11"/>
        <v>118</v>
      </c>
      <c r="N235" s="81">
        <f t="shared" si="12"/>
        <v>20178</v>
      </c>
    </row>
    <row r="236" spans="1:14" ht="12" customHeight="1">
      <c r="A236" s="87">
        <v>35</v>
      </c>
      <c r="B236" s="697"/>
      <c r="C236" s="698"/>
      <c r="D236" s="9" t="s">
        <v>4</v>
      </c>
      <c r="E236" s="132">
        <f>SUM(E232:E235)</f>
        <v>178</v>
      </c>
      <c r="F236" s="132">
        <f t="shared" si="18"/>
        <v>185.5505617977528</v>
      </c>
      <c r="G236" s="132">
        <f t="shared" si="16"/>
        <v>33028</v>
      </c>
      <c r="H236" s="133">
        <v>100</v>
      </c>
      <c r="I236" s="132">
        <f>SUM(I232:I235)</f>
        <v>21</v>
      </c>
      <c r="J236" s="132">
        <v>0</v>
      </c>
      <c r="K236" s="132">
        <f t="shared" si="17"/>
        <v>3836</v>
      </c>
      <c r="L236" s="133">
        <v>100</v>
      </c>
      <c r="M236" s="132">
        <f t="shared" si="11"/>
        <v>199</v>
      </c>
      <c r="N236" s="132">
        <f t="shared" si="12"/>
        <v>36864</v>
      </c>
    </row>
    <row r="237" spans="1:14" ht="12" customHeight="1">
      <c r="A237" s="87">
        <v>36</v>
      </c>
      <c r="B237" s="697"/>
      <c r="C237" s="690" t="s">
        <v>100</v>
      </c>
      <c r="D237" s="690"/>
      <c r="E237" s="81">
        <f>E40+E89+E138+E188</f>
        <v>315</v>
      </c>
      <c r="F237" s="81">
        <f t="shared" si="18"/>
        <v>82.17460317460318</v>
      </c>
      <c r="G237" s="81">
        <f t="shared" si="16"/>
        <v>25885</v>
      </c>
      <c r="H237" s="82">
        <v>100</v>
      </c>
      <c r="I237" s="81">
        <f>I40+I89+I138+I188</f>
        <v>0</v>
      </c>
      <c r="J237" s="81">
        <v>0</v>
      </c>
      <c r="K237" s="81">
        <f t="shared" si="17"/>
        <v>0</v>
      </c>
      <c r="L237" s="82">
        <v>100</v>
      </c>
      <c r="M237" s="81">
        <f t="shared" si="11"/>
        <v>315</v>
      </c>
      <c r="N237" s="81">
        <f t="shared" si="12"/>
        <v>25885</v>
      </c>
    </row>
    <row r="238" spans="1:14" ht="12" customHeight="1">
      <c r="A238" s="87">
        <v>37</v>
      </c>
      <c r="B238" s="697"/>
      <c r="C238" s="581" t="s">
        <v>101</v>
      </c>
      <c r="D238" s="581"/>
      <c r="E238" s="132">
        <f>E226+E231+E236+E237</f>
        <v>49210.145745457085</v>
      </c>
      <c r="F238" s="132">
        <f t="shared" si="18"/>
        <v>130.4585189275913</v>
      </c>
      <c r="G238" s="132">
        <f t="shared" si="16"/>
        <v>6419882.730163241</v>
      </c>
      <c r="H238" s="133">
        <f>E238/E242*100</f>
        <v>44.50753374992844</v>
      </c>
      <c r="I238" s="132">
        <f>I226+I231+I236+I237</f>
        <v>3594</v>
      </c>
      <c r="J238" s="132">
        <f aca="true" t="shared" si="19" ref="J238:J244">K238/I238</f>
        <v>127.71285475792989</v>
      </c>
      <c r="K238" s="132">
        <f t="shared" si="17"/>
        <v>459000</v>
      </c>
      <c r="L238" s="133">
        <f>I238/I242*100</f>
        <v>29.942514371407146</v>
      </c>
      <c r="M238" s="132">
        <f t="shared" si="11"/>
        <v>52804.145745457085</v>
      </c>
      <c r="N238" s="132">
        <f t="shared" si="12"/>
        <v>6878882.730163241</v>
      </c>
    </row>
    <row r="239" spans="1:14" ht="12" customHeight="1">
      <c r="A239" s="87">
        <v>38</v>
      </c>
      <c r="B239" s="697"/>
      <c r="C239" s="690" t="s">
        <v>102</v>
      </c>
      <c r="D239" s="690"/>
      <c r="E239" s="81">
        <f>E42+E91+E140+E190</f>
        <v>933</v>
      </c>
      <c r="F239" s="81">
        <f t="shared" si="18"/>
        <v>73</v>
      </c>
      <c r="G239" s="81">
        <f t="shared" si="16"/>
        <v>68109</v>
      </c>
      <c r="H239" s="82">
        <f>E239/E242*100</f>
        <v>0.8438408047697509</v>
      </c>
      <c r="I239" s="81">
        <f>I42+I91+I140+I190</f>
        <v>705</v>
      </c>
      <c r="J239" s="81">
        <f t="shared" si="19"/>
        <v>66.2482269503546</v>
      </c>
      <c r="K239" s="81">
        <f t="shared" si="17"/>
        <v>46705</v>
      </c>
      <c r="L239" s="82">
        <f>I239/I242*100</f>
        <v>5.8735316170957255</v>
      </c>
      <c r="M239" s="81">
        <f t="shared" si="11"/>
        <v>1638</v>
      </c>
      <c r="N239" s="81">
        <f t="shared" si="12"/>
        <v>114814</v>
      </c>
    </row>
    <row r="240" spans="1:14" ht="12" customHeight="1">
      <c r="A240" s="87">
        <v>39</v>
      </c>
      <c r="B240" s="697"/>
      <c r="C240" s="690" t="s">
        <v>92</v>
      </c>
      <c r="D240" s="690"/>
      <c r="E240" s="81">
        <f>E43+E92+E141+E191</f>
        <v>0</v>
      </c>
      <c r="F240" s="81" t="e">
        <f t="shared" si="18"/>
        <v>#DIV/0!</v>
      </c>
      <c r="G240" s="81">
        <f t="shared" si="16"/>
        <v>0</v>
      </c>
      <c r="H240" s="82">
        <f>E240/E242*100</f>
        <v>0</v>
      </c>
      <c r="I240" s="81">
        <f>I43+I92+I141+I191</f>
        <v>0</v>
      </c>
      <c r="J240" s="81">
        <v>0</v>
      </c>
      <c r="K240" s="81">
        <f t="shared" si="17"/>
        <v>0</v>
      </c>
      <c r="L240" s="82">
        <f>I240/I242*100</f>
        <v>0</v>
      </c>
      <c r="M240" s="81">
        <f t="shared" si="11"/>
        <v>0</v>
      </c>
      <c r="N240" s="81">
        <f t="shared" si="12"/>
        <v>0</v>
      </c>
    </row>
    <row r="241" spans="1:14" ht="12" customHeight="1">
      <c r="A241" s="87">
        <v>40</v>
      </c>
      <c r="B241" s="697"/>
      <c r="C241" s="690" t="s">
        <v>103</v>
      </c>
      <c r="D241" s="690"/>
      <c r="E241" s="81">
        <f>E44+E93+E142+E192</f>
        <v>60422.73288073438</v>
      </c>
      <c r="F241" s="81">
        <f t="shared" si="18"/>
        <v>0</v>
      </c>
      <c r="G241" s="81"/>
      <c r="H241" s="82">
        <f>E241/E242*100</f>
        <v>54.6486254453018</v>
      </c>
      <c r="I241" s="81">
        <f>I44+I93+I142+I192</f>
        <v>7704</v>
      </c>
      <c r="J241" s="81">
        <f t="shared" si="19"/>
        <v>56.69053354101766</v>
      </c>
      <c r="K241" s="81">
        <f t="shared" si="17"/>
        <v>436743.8704</v>
      </c>
      <c r="L241" s="82">
        <f>I241/I242*100</f>
        <v>64.18395401149712</v>
      </c>
      <c r="M241" s="81">
        <f t="shared" si="11"/>
        <v>68126.73288073437</v>
      </c>
      <c r="N241" s="81">
        <f t="shared" si="12"/>
        <v>436743.8704</v>
      </c>
    </row>
    <row r="242" spans="1:14" ht="12" customHeight="1">
      <c r="A242" s="87">
        <v>41</v>
      </c>
      <c r="B242" s="697"/>
      <c r="C242" s="610" t="s">
        <v>104</v>
      </c>
      <c r="D242" s="610"/>
      <c r="E242" s="83">
        <f>SUM(E238:E241)</f>
        <v>110565.87862619146</v>
      </c>
      <c r="F242" s="83">
        <f t="shared" si="18"/>
        <v>92.19985539534517</v>
      </c>
      <c r="G242" s="83">
        <f>G45+G94+G143+G193</f>
        <v>10194158.020994138</v>
      </c>
      <c r="H242" s="84">
        <v>100</v>
      </c>
      <c r="I242" s="83">
        <f>SUM(I238:I241)</f>
        <v>12003</v>
      </c>
      <c r="J242" s="83">
        <f t="shared" si="19"/>
        <v>78.51777642256103</v>
      </c>
      <c r="K242" s="83">
        <f t="shared" si="17"/>
        <v>942448.8704</v>
      </c>
      <c r="L242" s="84">
        <v>100</v>
      </c>
      <c r="M242" s="83">
        <f t="shared" si="11"/>
        <v>122568.87862619146</v>
      </c>
      <c r="N242" s="83">
        <f t="shared" si="12"/>
        <v>11136606.891394138</v>
      </c>
    </row>
    <row r="243" spans="1:14" ht="12" customHeight="1">
      <c r="A243" s="87">
        <v>42</v>
      </c>
      <c r="B243" s="697"/>
      <c r="C243" s="690" t="s">
        <v>105</v>
      </c>
      <c r="D243" s="690"/>
      <c r="E243" s="81">
        <f>E46+E95+E144+E194</f>
        <v>0</v>
      </c>
      <c r="F243" s="81">
        <v>0</v>
      </c>
      <c r="G243" s="81">
        <f>G46+G95+G144+G194</f>
        <v>0</v>
      </c>
      <c r="H243" s="82">
        <v>0</v>
      </c>
      <c r="I243" s="81">
        <f>I46+I95+I144+I194</f>
        <v>35673</v>
      </c>
      <c r="J243" s="81">
        <f t="shared" si="19"/>
        <v>36</v>
      </c>
      <c r="K243" s="81">
        <f t="shared" si="17"/>
        <v>1284228</v>
      </c>
      <c r="L243" s="82">
        <v>100</v>
      </c>
      <c r="M243" s="81">
        <f t="shared" si="11"/>
        <v>35673</v>
      </c>
      <c r="N243" s="81">
        <f t="shared" si="12"/>
        <v>1284228</v>
      </c>
    </row>
    <row r="244" spans="1:14" ht="12" customHeight="1">
      <c r="A244" s="396">
        <v>43</v>
      </c>
      <c r="B244" s="393"/>
      <c r="C244" s="699" t="s">
        <v>15</v>
      </c>
      <c r="D244" s="699"/>
      <c r="E244" s="394">
        <f>E220+E242+E243</f>
        <v>140993.87862619146</v>
      </c>
      <c r="F244" s="394">
        <f>G244/E244</f>
        <v>96.76764084997413</v>
      </c>
      <c r="G244" s="394">
        <f>G47+G96+G145+G195</f>
        <v>13643645.008944139</v>
      </c>
      <c r="H244" s="395">
        <v>0</v>
      </c>
      <c r="I244" s="394">
        <f>I220+I242+I243</f>
        <v>53461</v>
      </c>
      <c r="J244" s="394">
        <f t="shared" si="19"/>
        <v>52.99459176596023</v>
      </c>
      <c r="K244" s="394">
        <f t="shared" si="17"/>
        <v>2833143.8704</v>
      </c>
      <c r="L244" s="395">
        <v>0</v>
      </c>
      <c r="M244" s="394">
        <f t="shared" si="11"/>
        <v>194454.87862619146</v>
      </c>
      <c r="N244" s="394">
        <f t="shared" si="12"/>
        <v>16476788.87934414</v>
      </c>
    </row>
    <row r="246" spans="1:4" ht="12.75">
      <c r="A246" s="483" t="s">
        <v>22</v>
      </c>
      <c r="B246" s="483"/>
      <c r="C246" s="483"/>
      <c r="D246" s="483"/>
    </row>
    <row r="247" spans="1:9" ht="12.75">
      <c r="A247" s="483" t="s">
        <v>110</v>
      </c>
      <c r="B247" s="483"/>
      <c r="C247" s="483"/>
      <c r="D247" s="483"/>
      <c r="G247" s="484" t="s">
        <v>21</v>
      </c>
      <c r="H247" s="484"/>
      <c r="I247" s="484"/>
    </row>
    <row r="248" spans="1:14" ht="12.75">
      <c r="A248" s="484" t="s">
        <v>522</v>
      </c>
      <c r="B248" s="484"/>
      <c r="C248" s="484"/>
      <c r="D248" s="484"/>
      <c r="E248" s="484"/>
      <c r="F248" s="484"/>
      <c r="G248" s="484"/>
      <c r="H248" s="484"/>
      <c r="I248" s="484"/>
      <c r="J248" s="484"/>
      <c r="K248" s="484"/>
      <c r="L248" s="484"/>
      <c r="M248" s="484"/>
      <c r="N248" s="484"/>
    </row>
    <row r="249" spans="2:14" ht="12.75">
      <c r="B249" s="700" t="s">
        <v>113</v>
      </c>
      <c r="C249" s="700"/>
      <c r="D249" s="700"/>
      <c r="N249" s="28" t="s">
        <v>111</v>
      </c>
    </row>
    <row r="250" spans="1:14" ht="12.75">
      <c r="A250" s="544" t="s">
        <v>80</v>
      </c>
      <c r="B250" s="692" t="s">
        <v>81</v>
      </c>
      <c r="C250" s="692"/>
      <c r="D250" s="524"/>
      <c r="E250" s="508" t="s">
        <v>86</v>
      </c>
      <c r="F250" s="509"/>
      <c r="G250" s="509"/>
      <c r="H250" s="510"/>
      <c r="I250" s="508" t="s">
        <v>53</v>
      </c>
      <c r="J250" s="509"/>
      <c r="K250" s="509"/>
      <c r="L250" s="510"/>
      <c r="M250" s="508" t="s">
        <v>108</v>
      </c>
      <c r="N250" s="510"/>
    </row>
    <row r="251" spans="1:14" ht="12.75">
      <c r="A251" s="545"/>
      <c r="B251" s="693"/>
      <c r="C251" s="693"/>
      <c r="D251" s="627"/>
      <c r="E251" s="397" t="s">
        <v>82</v>
      </c>
      <c r="F251" s="397" t="s">
        <v>83</v>
      </c>
      <c r="G251" s="397" t="s">
        <v>84</v>
      </c>
      <c r="H251" s="397" t="s">
        <v>109</v>
      </c>
      <c r="I251" s="397" t="s">
        <v>82</v>
      </c>
      <c r="J251" s="397" t="s">
        <v>83</v>
      </c>
      <c r="K251" s="397" t="s">
        <v>84</v>
      </c>
      <c r="L251" s="397" t="s">
        <v>109</v>
      </c>
      <c r="M251" s="397" t="s">
        <v>85</v>
      </c>
      <c r="N251" s="397" t="s">
        <v>84</v>
      </c>
    </row>
    <row r="252" spans="1:14" ht="12.75">
      <c r="A252" s="1">
        <v>1</v>
      </c>
      <c r="B252" s="691" t="s">
        <v>107</v>
      </c>
      <c r="C252" s="691" t="s">
        <v>87</v>
      </c>
      <c r="D252" s="336" t="s">
        <v>544</v>
      </c>
      <c r="E252" s="337"/>
      <c r="F252" s="337"/>
      <c r="G252" s="131">
        <f>E252*F252</f>
        <v>0</v>
      </c>
      <c r="H252" s="338" t="e">
        <f>E252/E257*100</f>
        <v>#DIV/0!</v>
      </c>
      <c r="I252" s="337"/>
      <c r="J252" s="337"/>
      <c r="K252" s="337">
        <f>I252*J252</f>
        <v>0</v>
      </c>
      <c r="L252" s="338">
        <f>I252/I257*100</f>
        <v>0</v>
      </c>
      <c r="M252" s="337">
        <f aca="true" t="shared" si="20" ref="M252:M289">E252+I252</f>
        <v>0</v>
      </c>
      <c r="N252" s="337">
        <f aca="true" t="shared" si="21" ref="N252:N262">G252+K252</f>
        <v>0</v>
      </c>
    </row>
    <row r="253" spans="1:14" ht="12.75" customHeight="1">
      <c r="A253" s="1">
        <v>2</v>
      </c>
      <c r="B253" s="691"/>
      <c r="C253" s="691"/>
      <c r="D253" s="1" t="s">
        <v>542</v>
      </c>
      <c r="E253" s="337"/>
      <c r="F253" s="337"/>
      <c r="G253" s="337">
        <f>E253*F253</f>
        <v>0</v>
      </c>
      <c r="H253" s="338" t="e">
        <f>E253/E257*100</f>
        <v>#DIV/0!</v>
      </c>
      <c r="I253" s="337"/>
      <c r="J253" s="337"/>
      <c r="K253" s="337">
        <f>I253*J253</f>
        <v>0</v>
      </c>
      <c r="L253" s="338">
        <f>I253/I257*100</f>
        <v>0</v>
      </c>
      <c r="M253" s="337">
        <f t="shared" si="20"/>
        <v>0</v>
      </c>
      <c r="N253" s="337">
        <f t="shared" si="21"/>
        <v>0</v>
      </c>
    </row>
    <row r="254" spans="1:14" ht="12.75">
      <c r="A254" s="1">
        <v>3</v>
      </c>
      <c r="B254" s="691"/>
      <c r="C254" s="691"/>
      <c r="D254" s="1" t="s">
        <v>228</v>
      </c>
      <c r="E254" s="337"/>
      <c r="F254" s="337"/>
      <c r="G254" s="337">
        <f>E254*F254</f>
        <v>0</v>
      </c>
      <c r="H254" s="338" t="e">
        <f>E254/E257*100</f>
        <v>#DIV/0!</v>
      </c>
      <c r="I254" s="337">
        <v>47</v>
      </c>
      <c r="J254" s="337">
        <v>135</v>
      </c>
      <c r="K254" s="337">
        <f>I254*J254</f>
        <v>6345</v>
      </c>
      <c r="L254" s="338">
        <f>I254/I257*100</f>
        <v>23.15270935960591</v>
      </c>
      <c r="M254" s="337">
        <f t="shared" si="20"/>
        <v>47</v>
      </c>
      <c r="N254" s="337">
        <f t="shared" si="21"/>
        <v>6345</v>
      </c>
    </row>
    <row r="255" spans="1:14" ht="12.75" customHeight="1">
      <c r="A255" s="1">
        <v>4</v>
      </c>
      <c r="B255" s="691"/>
      <c r="C255" s="691"/>
      <c r="D255" s="1" t="s">
        <v>89</v>
      </c>
      <c r="E255" s="337"/>
      <c r="F255" s="337"/>
      <c r="G255" s="337">
        <f>E255*F255</f>
        <v>0</v>
      </c>
      <c r="H255" s="338" t="e">
        <f>E255/E257*100</f>
        <v>#DIV/0!</v>
      </c>
      <c r="I255" s="337">
        <v>78</v>
      </c>
      <c r="J255" s="337">
        <v>117</v>
      </c>
      <c r="K255" s="337">
        <f>I255*J255</f>
        <v>9126</v>
      </c>
      <c r="L255" s="338">
        <f>I255/I257*100</f>
        <v>38.42364532019704</v>
      </c>
      <c r="M255" s="337">
        <f t="shared" si="20"/>
        <v>78</v>
      </c>
      <c r="N255" s="337">
        <f t="shared" si="21"/>
        <v>9126</v>
      </c>
    </row>
    <row r="256" spans="1:14" ht="12.75">
      <c r="A256" s="1"/>
      <c r="B256" s="691"/>
      <c r="C256" s="691"/>
      <c r="D256" s="1" t="s">
        <v>543</v>
      </c>
      <c r="E256" s="337"/>
      <c r="F256" s="337">
        <v>0</v>
      </c>
      <c r="G256" s="337">
        <f>E256*F256</f>
        <v>0</v>
      </c>
      <c r="H256" s="338" t="e">
        <f>E256/E258*100</f>
        <v>#DIV/0!</v>
      </c>
      <c r="I256" s="337">
        <v>78</v>
      </c>
      <c r="J256" s="337">
        <v>90</v>
      </c>
      <c r="K256" s="337">
        <f>I256*J256</f>
        <v>7020</v>
      </c>
      <c r="L256" s="338">
        <f>I256/I257*100</f>
        <v>38.42364532019704</v>
      </c>
      <c r="M256" s="337">
        <f t="shared" si="20"/>
        <v>78</v>
      </c>
      <c r="N256" s="337">
        <f t="shared" si="21"/>
        <v>7020</v>
      </c>
    </row>
    <row r="257" spans="1:14" ht="12.75" customHeight="1">
      <c r="A257" s="1">
        <v>5</v>
      </c>
      <c r="B257" s="691"/>
      <c r="C257" s="691"/>
      <c r="D257" s="9" t="s">
        <v>4</v>
      </c>
      <c r="E257" s="132">
        <f>SUM(E252:E256)</f>
        <v>0</v>
      </c>
      <c r="F257" s="132" t="e">
        <f>G257/E257</f>
        <v>#DIV/0!</v>
      </c>
      <c r="G257" s="132">
        <f>SUM(G252:G255)</f>
        <v>0</v>
      </c>
      <c r="H257" s="133" t="e">
        <f>SUM(H252:H256)</f>
        <v>#DIV/0!</v>
      </c>
      <c r="I257" s="132">
        <f>SUM(I252:I256)</f>
        <v>203</v>
      </c>
      <c r="J257" s="132">
        <f>K257/I257</f>
        <v>110.79310344827586</v>
      </c>
      <c r="K257" s="132">
        <f>SUM(K252:K256)</f>
        <v>22491</v>
      </c>
      <c r="L257" s="133">
        <f>SUM(L252:L256)</f>
        <v>99.99999999999999</v>
      </c>
      <c r="M257" s="132">
        <f t="shared" si="20"/>
        <v>203</v>
      </c>
      <c r="N257" s="132">
        <f t="shared" si="21"/>
        <v>22491</v>
      </c>
    </row>
    <row r="258" spans="1:14" ht="12.75">
      <c r="A258" s="1">
        <v>6</v>
      </c>
      <c r="B258" s="691"/>
      <c r="C258" s="691" t="s">
        <v>88</v>
      </c>
      <c r="D258" s="1" t="s">
        <v>544</v>
      </c>
      <c r="E258" s="337"/>
      <c r="F258" s="337"/>
      <c r="G258" s="337">
        <f>E258*F258</f>
        <v>0</v>
      </c>
      <c r="H258" s="338" t="e">
        <f>E258/E263*100</f>
        <v>#DIV/0!</v>
      </c>
      <c r="I258" s="337"/>
      <c r="J258" s="337"/>
      <c r="K258" s="337">
        <f>I258*J258</f>
        <v>0</v>
      </c>
      <c r="L258" s="338">
        <f>I258/I263*100</f>
        <v>0</v>
      </c>
      <c r="M258" s="337">
        <f t="shared" si="20"/>
        <v>0</v>
      </c>
      <c r="N258" s="337">
        <f t="shared" si="21"/>
        <v>0</v>
      </c>
    </row>
    <row r="259" spans="1:14" ht="12.75">
      <c r="A259" s="1">
        <v>7</v>
      </c>
      <c r="B259" s="691"/>
      <c r="C259" s="691"/>
      <c r="D259" s="1" t="s">
        <v>542</v>
      </c>
      <c r="E259" s="337"/>
      <c r="F259" s="337"/>
      <c r="G259" s="337">
        <f>E259*F259</f>
        <v>0</v>
      </c>
      <c r="H259" s="338" t="e">
        <f>E259/E263*100</f>
        <v>#DIV/0!</v>
      </c>
      <c r="I259" s="337"/>
      <c r="J259" s="337"/>
      <c r="K259" s="337">
        <f>I259*J259</f>
        <v>0</v>
      </c>
      <c r="L259" s="338">
        <f>I259/I263*100</f>
        <v>0</v>
      </c>
      <c r="M259" s="337">
        <f t="shared" si="20"/>
        <v>0</v>
      </c>
      <c r="N259" s="337">
        <f t="shared" si="21"/>
        <v>0</v>
      </c>
    </row>
    <row r="260" spans="1:14" ht="12.75" customHeight="1">
      <c r="A260" s="1">
        <v>8</v>
      </c>
      <c r="B260" s="691"/>
      <c r="C260" s="691"/>
      <c r="D260" s="1" t="s">
        <v>228</v>
      </c>
      <c r="E260" s="337"/>
      <c r="F260" s="337"/>
      <c r="G260" s="337">
        <f>E260*F260</f>
        <v>0</v>
      </c>
      <c r="H260" s="338" t="e">
        <f>E260/E263*100</f>
        <v>#DIV/0!</v>
      </c>
      <c r="I260" s="337">
        <v>1</v>
      </c>
      <c r="J260" s="337">
        <v>129</v>
      </c>
      <c r="K260" s="337">
        <f>I260*J260</f>
        <v>129</v>
      </c>
      <c r="L260" s="338">
        <f>I260/I263*100</f>
        <v>20</v>
      </c>
      <c r="M260" s="337">
        <f t="shared" si="20"/>
        <v>1</v>
      </c>
      <c r="N260" s="337">
        <f t="shared" si="21"/>
        <v>129</v>
      </c>
    </row>
    <row r="261" spans="1:14" ht="12.75">
      <c r="A261" s="1">
        <v>9</v>
      </c>
      <c r="B261" s="691"/>
      <c r="C261" s="691"/>
      <c r="D261" s="1" t="s">
        <v>89</v>
      </c>
      <c r="E261" s="337"/>
      <c r="F261" s="337"/>
      <c r="G261" s="337">
        <f>E261*F261</f>
        <v>0</v>
      </c>
      <c r="H261" s="338" t="e">
        <f>E261/E263*100</f>
        <v>#DIV/0!</v>
      </c>
      <c r="I261" s="337">
        <v>2</v>
      </c>
      <c r="J261" s="337">
        <v>105</v>
      </c>
      <c r="K261" s="337">
        <f>I261*J261</f>
        <v>210</v>
      </c>
      <c r="L261" s="338">
        <f>I261/I263*100</f>
        <v>40</v>
      </c>
      <c r="M261" s="337">
        <f t="shared" si="20"/>
        <v>2</v>
      </c>
      <c r="N261" s="337">
        <f t="shared" si="21"/>
        <v>210</v>
      </c>
    </row>
    <row r="262" spans="1:14" ht="12.75" customHeight="1">
      <c r="A262" s="1"/>
      <c r="B262" s="691"/>
      <c r="C262" s="691"/>
      <c r="D262" s="1" t="s">
        <v>543</v>
      </c>
      <c r="E262" s="337"/>
      <c r="F262" s="337"/>
      <c r="G262" s="337">
        <f>E262*F262</f>
        <v>0</v>
      </c>
      <c r="H262" s="338" t="e">
        <f>E262/E264*100</f>
        <v>#DIV/0!</v>
      </c>
      <c r="I262" s="337">
        <v>2</v>
      </c>
      <c r="J262" s="337">
        <v>87</v>
      </c>
      <c r="K262" s="337">
        <f>I262*J262</f>
        <v>174</v>
      </c>
      <c r="L262" s="338">
        <f>I262/I263*100</f>
        <v>40</v>
      </c>
      <c r="M262" s="337">
        <f t="shared" si="20"/>
        <v>2</v>
      </c>
      <c r="N262" s="337">
        <f t="shared" si="21"/>
        <v>174</v>
      </c>
    </row>
    <row r="263" spans="1:14" ht="12.75">
      <c r="A263" s="1">
        <v>10</v>
      </c>
      <c r="B263" s="691"/>
      <c r="C263" s="691"/>
      <c r="D263" s="9" t="s">
        <v>4</v>
      </c>
      <c r="E263" s="132">
        <f>SUM(E258:E262)</f>
        <v>0</v>
      </c>
      <c r="F263" s="132" t="e">
        <f>G263/E263</f>
        <v>#DIV/0!</v>
      </c>
      <c r="G263" s="132">
        <f>SUM(G258:G262)</f>
        <v>0</v>
      </c>
      <c r="H263" s="133" t="e">
        <f>SUM(H258:H262)</f>
        <v>#DIV/0!</v>
      </c>
      <c r="I263" s="132">
        <f>SUM(I258:I262)</f>
        <v>5</v>
      </c>
      <c r="J263" s="132">
        <f>K263/I263</f>
        <v>102.6</v>
      </c>
      <c r="K263" s="132">
        <f>SUM(K258:K262)</f>
        <v>513</v>
      </c>
      <c r="L263" s="133">
        <f>SUM(L258:L262)</f>
        <v>100</v>
      </c>
      <c r="M263" s="132">
        <f t="shared" si="20"/>
        <v>5</v>
      </c>
      <c r="N263" s="132">
        <f>G263+K263</f>
        <v>513</v>
      </c>
    </row>
    <row r="264" spans="1:14" ht="12.75">
      <c r="A264" s="1">
        <v>11</v>
      </c>
      <c r="B264" s="691"/>
      <c r="C264" s="581" t="s">
        <v>90</v>
      </c>
      <c r="D264" s="581"/>
      <c r="E264" s="132">
        <f>E257+E263</f>
        <v>0</v>
      </c>
      <c r="F264" s="132" t="e">
        <f>G264/E264</f>
        <v>#DIV/0!</v>
      </c>
      <c r="G264" s="132">
        <f>G257+G263</f>
        <v>0</v>
      </c>
      <c r="H264" s="133" t="e">
        <f>E264/E268*100</f>
        <v>#DIV/0!</v>
      </c>
      <c r="I264" s="132">
        <f>I257+I263</f>
        <v>208</v>
      </c>
      <c r="J264" s="132">
        <f>K264/I264</f>
        <v>110.59615384615384</v>
      </c>
      <c r="K264" s="132">
        <f>K257+K263</f>
        <v>23004</v>
      </c>
      <c r="L264" s="133">
        <f>I264/I268*100</f>
        <v>15.36189069423929</v>
      </c>
      <c r="M264" s="132">
        <f t="shared" si="20"/>
        <v>208</v>
      </c>
      <c r="N264" s="132">
        <f>G264+K264</f>
        <v>23004</v>
      </c>
    </row>
    <row r="265" spans="1:14" ht="12.75">
      <c r="A265" s="1">
        <v>12</v>
      </c>
      <c r="B265" s="691"/>
      <c r="C265" s="690" t="s">
        <v>91</v>
      </c>
      <c r="D265" s="690"/>
      <c r="E265" s="337"/>
      <c r="F265" s="337"/>
      <c r="G265" s="337">
        <f>E265*F265</f>
        <v>0</v>
      </c>
      <c r="H265" s="338" t="e">
        <f>E265/E268*100</f>
        <v>#DIV/0!</v>
      </c>
      <c r="I265" s="337">
        <v>176</v>
      </c>
      <c r="J265" s="337">
        <v>74</v>
      </c>
      <c r="K265" s="337">
        <f>I265*J265</f>
        <v>13024</v>
      </c>
      <c r="L265" s="338">
        <f>I265/I268*100</f>
        <v>12.998522895125554</v>
      </c>
      <c r="M265" s="337">
        <f t="shared" si="20"/>
        <v>176</v>
      </c>
      <c r="N265" s="337">
        <f>G265+K265</f>
        <v>13024</v>
      </c>
    </row>
    <row r="266" spans="1:14" ht="12.75">
      <c r="A266" s="1">
        <v>13</v>
      </c>
      <c r="B266" s="691"/>
      <c r="C266" s="690" t="s">
        <v>92</v>
      </c>
      <c r="D266" s="690"/>
      <c r="E266" s="337"/>
      <c r="F266" s="337"/>
      <c r="G266" s="337">
        <f>E266*F266</f>
        <v>0</v>
      </c>
      <c r="H266" s="338" t="e">
        <f>E266/E268*100</f>
        <v>#DIV/0!</v>
      </c>
      <c r="I266" s="337">
        <v>970</v>
      </c>
      <c r="J266" s="337">
        <v>62</v>
      </c>
      <c r="K266" s="337">
        <f>I266*J266</f>
        <v>60140</v>
      </c>
      <c r="L266" s="338">
        <f>I266/I268*100</f>
        <v>71.63958641063516</v>
      </c>
      <c r="M266" s="337">
        <f t="shared" si="20"/>
        <v>970</v>
      </c>
      <c r="N266" s="337">
        <f>G266+K266</f>
        <v>60140</v>
      </c>
    </row>
    <row r="267" spans="1:14" ht="12.75">
      <c r="A267" s="1">
        <v>14</v>
      </c>
      <c r="B267" s="691"/>
      <c r="C267" s="694" t="s">
        <v>268</v>
      </c>
      <c r="D267" s="695"/>
      <c r="E267" s="337">
        <v>0</v>
      </c>
      <c r="F267" s="337">
        <v>0</v>
      </c>
      <c r="G267" s="337">
        <f>E267*F267</f>
        <v>0</v>
      </c>
      <c r="H267" s="338">
        <v>0</v>
      </c>
      <c r="I267" s="337">
        <v>0</v>
      </c>
      <c r="J267" s="337"/>
      <c r="K267" s="337">
        <f>I267*J267</f>
        <v>0</v>
      </c>
      <c r="L267" s="338">
        <f>I267/I268*100</f>
        <v>0</v>
      </c>
      <c r="M267" s="337">
        <f t="shared" si="20"/>
        <v>0</v>
      </c>
      <c r="N267" s="337">
        <f>G267+K267</f>
        <v>0</v>
      </c>
    </row>
    <row r="268" spans="1:14" ht="12.75">
      <c r="A268" s="1">
        <v>15</v>
      </c>
      <c r="B268" s="691"/>
      <c r="C268" s="610" t="s">
        <v>93</v>
      </c>
      <c r="D268" s="610"/>
      <c r="E268" s="339">
        <f>SUM(E264:E267)</f>
        <v>0</v>
      </c>
      <c r="F268" s="339" t="e">
        <f>G268/E268</f>
        <v>#DIV/0!</v>
      </c>
      <c r="G268" s="339">
        <f>SUM(G264:G267)</f>
        <v>0</v>
      </c>
      <c r="H268" s="340" t="e">
        <f>H264+H265+H266</f>
        <v>#DIV/0!</v>
      </c>
      <c r="I268" s="339">
        <f>I264+I265+I266</f>
        <v>1354</v>
      </c>
      <c r="J268" s="339">
        <f>K268/I268</f>
        <v>71.02511078286558</v>
      </c>
      <c r="K268" s="339">
        <f>SUM(K264:K267)</f>
        <v>96168</v>
      </c>
      <c r="L268" s="340">
        <v>100</v>
      </c>
      <c r="M268" s="339">
        <f t="shared" si="20"/>
        <v>1354</v>
      </c>
      <c r="N268" s="339">
        <f>SUM(N264:N267)</f>
        <v>96168</v>
      </c>
    </row>
    <row r="269" spans="1:14" ht="12.75">
      <c r="A269" s="1">
        <v>16</v>
      </c>
      <c r="B269" s="696" t="s">
        <v>106</v>
      </c>
      <c r="C269" s="696" t="s">
        <v>47</v>
      </c>
      <c r="D269" s="1" t="s">
        <v>94</v>
      </c>
      <c r="E269" s="337"/>
      <c r="F269" s="337"/>
      <c r="G269" s="337">
        <f>E269*F269</f>
        <v>0</v>
      </c>
      <c r="H269" s="338" t="e">
        <f>E269/E274*100</f>
        <v>#DIV/0!</v>
      </c>
      <c r="I269" s="337"/>
      <c r="J269" s="337"/>
      <c r="K269" s="337">
        <f>I269*J269</f>
        <v>0</v>
      </c>
      <c r="L269" s="338">
        <v>0</v>
      </c>
      <c r="M269" s="337">
        <f t="shared" si="20"/>
        <v>0</v>
      </c>
      <c r="N269" s="337">
        <f aca="true" t="shared" si="22" ref="N269:N291">G269+K269</f>
        <v>0</v>
      </c>
    </row>
    <row r="270" spans="1:14" ht="12.75" customHeight="1">
      <c r="A270" s="1">
        <v>17</v>
      </c>
      <c r="B270" s="697"/>
      <c r="C270" s="697"/>
      <c r="D270" s="1" t="s">
        <v>95</v>
      </c>
      <c r="E270" s="337"/>
      <c r="F270" s="337"/>
      <c r="G270" s="337">
        <f>E270*F270</f>
        <v>0</v>
      </c>
      <c r="H270" s="338" t="e">
        <f>E270/E274*100</f>
        <v>#DIV/0!</v>
      </c>
      <c r="I270" s="337"/>
      <c r="J270" s="337"/>
      <c r="K270" s="337">
        <f>I270*J270</f>
        <v>0</v>
      </c>
      <c r="L270" s="338">
        <v>0</v>
      </c>
      <c r="M270" s="337">
        <f t="shared" si="20"/>
        <v>0</v>
      </c>
      <c r="N270" s="337">
        <f t="shared" si="22"/>
        <v>0</v>
      </c>
    </row>
    <row r="271" spans="1:14" ht="12.75">
      <c r="A271" s="1">
        <v>18</v>
      </c>
      <c r="B271" s="697"/>
      <c r="C271" s="697"/>
      <c r="D271" s="1" t="s">
        <v>96</v>
      </c>
      <c r="E271" s="337"/>
      <c r="F271" s="337"/>
      <c r="G271" s="337">
        <f>E271*F271</f>
        <v>0</v>
      </c>
      <c r="H271" s="338" t="e">
        <f>E271/E274*100</f>
        <v>#DIV/0!</v>
      </c>
      <c r="I271" s="337"/>
      <c r="J271" s="337"/>
      <c r="K271" s="337">
        <f>I271*J271</f>
        <v>0</v>
      </c>
      <c r="L271" s="338">
        <v>0</v>
      </c>
      <c r="M271" s="337">
        <f t="shared" si="20"/>
        <v>0</v>
      </c>
      <c r="N271" s="337">
        <f t="shared" si="22"/>
        <v>0</v>
      </c>
    </row>
    <row r="272" spans="1:14" ht="12.75" customHeight="1">
      <c r="A272" s="1">
        <v>19</v>
      </c>
      <c r="B272" s="697"/>
      <c r="C272" s="697"/>
      <c r="D272" s="1" t="s">
        <v>97</v>
      </c>
      <c r="E272" s="337"/>
      <c r="F272" s="337"/>
      <c r="G272" s="337">
        <f>E272*F272</f>
        <v>0</v>
      </c>
      <c r="H272" s="338" t="e">
        <f>E272/E274*100</f>
        <v>#DIV/0!</v>
      </c>
      <c r="I272" s="337"/>
      <c r="J272" s="337"/>
      <c r="K272" s="337">
        <f>I272*J272</f>
        <v>0</v>
      </c>
      <c r="L272" s="338">
        <v>0</v>
      </c>
      <c r="M272" s="337">
        <f t="shared" si="20"/>
        <v>0</v>
      </c>
      <c r="N272" s="337">
        <f t="shared" si="22"/>
        <v>0</v>
      </c>
    </row>
    <row r="273" spans="1:14" ht="12.75">
      <c r="A273" s="1">
        <v>20</v>
      </c>
      <c r="B273" s="697"/>
      <c r="C273" s="697"/>
      <c r="D273" s="1" t="s">
        <v>98</v>
      </c>
      <c r="E273" s="337"/>
      <c r="F273" s="337"/>
      <c r="G273" s="337">
        <f>E273*F273</f>
        <v>0</v>
      </c>
      <c r="H273" s="338" t="e">
        <f>E273/E274*100</f>
        <v>#DIV/0!</v>
      </c>
      <c r="I273" s="337"/>
      <c r="J273" s="337"/>
      <c r="K273" s="337">
        <f>I273*J273</f>
        <v>0</v>
      </c>
      <c r="L273" s="338">
        <v>0</v>
      </c>
      <c r="M273" s="337">
        <f t="shared" si="20"/>
        <v>0</v>
      </c>
      <c r="N273" s="337">
        <f t="shared" si="22"/>
        <v>0</v>
      </c>
    </row>
    <row r="274" spans="1:14" ht="12.75">
      <c r="A274" s="1">
        <v>21</v>
      </c>
      <c r="B274" s="697"/>
      <c r="C274" s="698"/>
      <c r="D274" s="9" t="s">
        <v>4</v>
      </c>
      <c r="E274" s="132">
        <f>SUM(E269:E273)</f>
        <v>0</v>
      </c>
      <c r="F274" s="132" t="e">
        <f>G274/E274</f>
        <v>#DIV/0!</v>
      </c>
      <c r="G274" s="132">
        <f>SUM(G269:G273)</f>
        <v>0</v>
      </c>
      <c r="H274" s="133">
        <v>100</v>
      </c>
      <c r="I274" s="132">
        <f>I269+I270+I271+I272+I273</f>
        <v>0</v>
      </c>
      <c r="J274" s="132" t="e">
        <f>K274/I274</f>
        <v>#DIV/0!</v>
      </c>
      <c r="K274" s="132">
        <f>SUM(K269:K273)</f>
        <v>0</v>
      </c>
      <c r="L274" s="133">
        <v>100</v>
      </c>
      <c r="M274" s="132">
        <f t="shared" si="20"/>
        <v>0</v>
      </c>
      <c r="N274" s="132">
        <f t="shared" si="22"/>
        <v>0</v>
      </c>
    </row>
    <row r="275" spans="1:14" ht="12.75">
      <c r="A275" s="1">
        <v>22</v>
      </c>
      <c r="B275" s="697"/>
      <c r="C275" s="696" t="s">
        <v>48</v>
      </c>
      <c r="D275" s="1" t="s">
        <v>94</v>
      </c>
      <c r="E275" s="337"/>
      <c r="F275" s="337"/>
      <c r="G275" s="337">
        <f>E275*F275</f>
        <v>0</v>
      </c>
      <c r="H275" s="338" t="e">
        <f>E275/E279*100</f>
        <v>#DIV/0!</v>
      </c>
      <c r="I275" s="337"/>
      <c r="J275" s="337"/>
      <c r="K275" s="337">
        <f>I275*J275</f>
        <v>0</v>
      </c>
      <c r="L275" s="338">
        <v>0</v>
      </c>
      <c r="M275" s="337">
        <f t="shared" si="20"/>
        <v>0</v>
      </c>
      <c r="N275" s="337">
        <f t="shared" si="22"/>
        <v>0</v>
      </c>
    </row>
    <row r="276" spans="1:14" ht="12.75" customHeight="1">
      <c r="A276" s="1">
        <v>23</v>
      </c>
      <c r="B276" s="697"/>
      <c r="C276" s="697"/>
      <c r="D276" s="1" t="s">
        <v>96</v>
      </c>
      <c r="E276" s="337"/>
      <c r="F276" s="337"/>
      <c r="G276" s="337">
        <f>E276*F276</f>
        <v>0</v>
      </c>
      <c r="H276" s="338" t="e">
        <f>E276/E279*100</f>
        <v>#DIV/0!</v>
      </c>
      <c r="I276" s="337"/>
      <c r="J276" s="337"/>
      <c r="K276" s="337">
        <f>I276*J276</f>
        <v>0</v>
      </c>
      <c r="L276" s="338">
        <v>0</v>
      </c>
      <c r="M276" s="337">
        <f t="shared" si="20"/>
        <v>0</v>
      </c>
      <c r="N276" s="337">
        <f t="shared" si="22"/>
        <v>0</v>
      </c>
    </row>
    <row r="277" spans="1:14" ht="12.75">
      <c r="A277" s="1">
        <v>24</v>
      </c>
      <c r="B277" s="697"/>
      <c r="C277" s="697"/>
      <c r="D277" s="1" t="s">
        <v>97</v>
      </c>
      <c r="E277" s="337"/>
      <c r="F277" s="337"/>
      <c r="G277" s="337">
        <f>E277*F277</f>
        <v>0</v>
      </c>
      <c r="H277" s="338" t="e">
        <f>E277/E279*100</f>
        <v>#DIV/0!</v>
      </c>
      <c r="I277" s="337"/>
      <c r="J277" s="337"/>
      <c r="K277" s="337">
        <f>I277*J277</f>
        <v>0</v>
      </c>
      <c r="L277" s="338">
        <v>0</v>
      </c>
      <c r="M277" s="337">
        <f t="shared" si="20"/>
        <v>0</v>
      </c>
      <c r="N277" s="337">
        <f t="shared" si="22"/>
        <v>0</v>
      </c>
    </row>
    <row r="278" spans="1:14" ht="12.75" customHeight="1">
      <c r="A278" s="1">
        <v>25</v>
      </c>
      <c r="B278" s="697"/>
      <c r="C278" s="697"/>
      <c r="D278" s="1" t="s">
        <v>98</v>
      </c>
      <c r="E278" s="337"/>
      <c r="F278" s="337"/>
      <c r="G278" s="337">
        <f>E278*F278</f>
        <v>0</v>
      </c>
      <c r="H278" s="338" t="e">
        <f>E278/E279*100</f>
        <v>#DIV/0!</v>
      </c>
      <c r="I278" s="337"/>
      <c r="J278" s="337"/>
      <c r="K278" s="337">
        <f>I278*J278</f>
        <v>0</v>
      </c>
      <c r="L278" s="338">
        <v>0</v>
      </c>
      <c r="M278" s="337">
        <f t="shared" si="20"/>
        <v>0</v>
      </c>
      <c r="N278" s="337">
        <f t="shared" si="22"/>
        <v>0</v>
      </c>
    </row>
    <row r="279" spans="1:14" ht="12.75">
      <c r="A279" s="1">
        <v>26</v>
      </c>
      <c r="B279" s="697"/>
      <c r="C279" s="698"/>
      <c r="D279" s="9" t="s">
        <v>4</v>
      </c>
      <c r="E279" s="132">
        <f>SUM(E275:E278)</f>
        <v>0</v>
      </c>
      <c r="F279" s="132" t="e">
        <f>G279/E279</f>
        <v>#DIV/0!</v>
      </c>
      <c r="G279" s="132">
        <f>SUM(G275:G278)</f>
        <v>0</v>
      </c>
      <c r="H279" s="133">
        <v>100</v>
      </c>
      <c r="I279" s="132">
        <f>I275+I276+I277+I278</f>
        <v>0</v>
      </c>
      <c r="J279" s="132" t="e">
        <f>K279/I279</f>
        <v>#DIV/0!</v>
      </c>
      <c r="K279" s="132">
        <f>SUM(K275:K278)</f>
        <v>0</v>
      </c>
      <c r="L279" s="133">
        <v>100</v>
      </c>
      <c r="M279" s="132">
        <f t="shared" si="20"/>
        <v>0</v>
      </c>
      <c r="N279" s="132">
        <f t="shared" si="22"/>
        <v>0</v>
      </c>
    </row>
    <row r="280" spans="1:14" ht="12.75">
      <c r="A280" s="1">
        <v>27</v>
      </c>
      <c r="B280" s="697"/>
      <c r="C280" s="696" t="s">
        <v>99</v>
      </c>
      <c r="D280" s="1" t="s">
        <v>94</v>
      </c>
      <c r="E280" s="337"/>
      <c r="F280" s="337"/>
      <c r="G280" s="337">
        <f>E280*F280</f>
        <v>0</v>
      </c>
      <c r="H280" s="338" t="e">
        <f>E280/E284*100</f>
        <v>#DIV/0!</v>
      </c>
      <c r="I280" s="337"/>
      <c r="J280" s="337"/>
      <c r="K280" s="337">
        <f>I280*J280</f>
        <v>0</v>
      </c>
      <c r="L280" s="338">
        <v>0</v>
      </c>
      <c r="M280" s="337">
        <f t="shared" si="20"/>
        <v>0</v>
      </c>
      <c r="N280" s="337">
        <f t="shared" si="22"/>
        <v>0</v>
      </c>
    </row>
    <row r="281" spans="1:14" ht="12.75" customHeight="1">
      <c r="A281" s="1">
        <v>28</v>
      </c>
      <c r="B281" s="697"/>
      <c r="C281" s="697"/>
      <c r="D281" s="1" t="s">
        <v>95</v>
      </c>
      <c r="E281" s="337"/>
      <c r="F281" s="337"/>
      <c r="G281" s="337">
        <f>E281*F281</f>
        <v>0</v>
      </c>
      <c r="H281" s="338" t="e">
        <f>E281/E284*100</f>
        <v>#DIV/0!</v>
      </c>
      <c r="I281" s="337"/>
      <c r="J281" s="337"/>
      <c r="K281" s="337">
        <f>I281*J281</f>
        <v>0</v>
      </c>
      <c r="L281" s="338">
        <v>0</v>
      </c>
      <c r="M281" s="337">
        <f t="shared" si="20"/>
        <v>0</v>
      </c>
      <c r="N281" s="337">
        <f t="shared" si="22"/>
        <v>0</v>
      </c>
    </row>
    <row r="282" spans="1:14" ht="12.75">
      <c r="A282" s="1">
        <v>29</v>
      </c>
      <c r="B282" s="697"/>
      <c r="C282" s="697"/>
      <c r="D282" s="1" t="s">
        <v>96</v>
      </c>
      <c r="E282" s="337"/>
      <c r="F282" s="337"/>
      <c r="G282" s="337">
        <f>E282*F282</f>
        <v>0</v>
      </c>
      <c r="H282" s="338" t="e">
        <f>E282/E284*100</f>
        <v>#DIV/0!</v>
      </c>
      <c r="I282" s="337"/>
      <c r="J282" s="337"/>
      <c r="K282" s="337">
        <f>I282*J282</f>
        <v>0</v>
      </c>
      <c r="L282" s="338">
        <v>0</v>
      </c>
      <c r="M282" s="337">
        <f t="shared" si="20"/>
        <v>0</v>
      </c>
      <c r="N282" s="337">
        <f t="shared" si="22"/>
        <v>0</v>
      </c>
    </row>
    <row r="283" spans="1:14" ht="12.75" customHeight="1">
      <c r="A283" s="1">
        <v>30</v>
      </c>
      <c r="B283" s="697"/>
      <c r="C283" s="697"/>
      <c r="D283" s="1" t="s">
        <v>97</v>
      </c>
      <c r="E283" s="337"/>
      <c r="F283" s="337"/>
      <c r="G283" s="337">
        <f>E283*F283</f>
        <v>0</v>
      </c>
      <c r="H283" s="338" t="e">
        <f>E283/E284*100</f>
        <v>#DIV/0!</v>
      </c>
      <c r="I283" s="337"/>
      <c r="J283" s="337"/>
      <c r="K283" s="337">
        <f>I283*J283</f>
        <v>0</v>
      </c>
      <c r="L283" s="338">
        <v>0</v>
      </c>
      <c r="M283" s="337">
        <f t="shared" si="20"/>
        <v>0</v>
      </c>
      <c r="N283" s="337">
        <f t="shared" si="22"/>
        <v>0</v>
      </c>
    </row>
    <row r="284" spans="1:14" ht="12.75">
      <c r="A284" s="1">
        <v>31</v>
      </c>
      <c r="B284" s="697"/>
      <c r="C284" s="698"/>
      <c r="D284" s="9" t="s">
        <v>4</v>
      </c>
      <c r="E284" s="132">
        <f>SUM(E280:E283)</f>
        <v>0</v>
      </c>
      <c r="F284" s="132" t="e">
        <f>G284/E284</f>
        <v>#DIV/0!</v>
      </c>
      <c r="G284" s="132">
        <f>SUM(G280:G283)</f>
        <v>0</v>
      </c>
      <c r="H284" s="133">
        <v>100</v>
      </c>
      <c r="I284" s="132">
        <f>SUM(I280:I283)</f>
        <v>0</v>
      </c>
      <c r="J284" s="132">
        <v>0</v>
      </c>
      <c r="K284" s="132">
        <f>SUM(K280:K283)</f>
        <v>0</v>
      </c>
      <c r="L284" s="133">
        <v>100</v>
      </c>
      <c r="M284" s="132">
        <f t="shared" si="20"/>
        <v>0</v>
      </c>
      <c r="N284" s="132">
        <f t="shared" si="22"/>
        <v>0</v>
      </c>
    </row>
    <row r="285" spans="1:14" ht="12.75">
      <c r="A285" s="1">
        <v>32</v>
      </c>
      <c r="B285" s="697"/>
      <c r="C285" s="690" t="s">
        <v>100</v>
      </c>
      <c r="D285" s="690"/>
      <c r="E285" s="337">
        <v>0</v>
      </c>
      <c r="F285" s="337">
        <v>0</v>
      </c>
      <c r="G285" s="337">
        <f>E285*F285</f>
        <v>0</v>
      </c>
      <c r="H285" s="338">
        <v>100</v>
      </c>
      <c r="I285" s="337"/>
      <c r="J285" s="337"/>
      <c r="K285" s="337">
        <f>I285*J285</f>
        <v>0</v>
      </c>
      <c r="L285" s="338">
        <v>100</v>
      </c>
      <c r="M285" s="337">
        <f t="shared" si="20"/>
        <v>0</v>
      </c>
      <c r="N285" s="337">
        <f t="shared" si="22"/>
        <v>0</v>
      </c>
    </row>
    <row r="286" spans="1:14" ht="12.75">
      <c r="A286" s="1">
        <v>33</v>
      </c>
      <c r="B286" s="697"/>
      <c r="C286" s="581" t="s">
        <v>101</v>
      </c>
      <c r="D286" s="581"/>
      <c r="E286" s="132">
        <f>E274+E279+E284</f>
        <v>0</v>
      </c>
      <c r="F286" s="132" t="e">
        <f>G286/E286</f>
        <v>#DIV/0!</v>
      </c>
      <c r="G286" s="132">
        <f>G274+G279+G284+G285</f>
        <v>0</v>
      </c>
      <c r="H286" s="133" t="e">
        <f>E286/E290*100</f>
        <v>#DIV/0!</v>
      </c>
      <c r="I286" s="132">
        <f>I274+I279+I284+I285</f>
        <v>0</v>
      </c>
      <c r="J286" s="132" t="e">
        <f>K286/I286</f>
        <v>#DIV/0!</v>
      </c>
      <c r="K286" s="132">
        <f>K274+K279+K284+K285</f>
        <v>0</v>
      </c>
      <c r="L286" s="133">
        <f>I286/I290*100</f>
        <v>0</v>
      </c>
      <c r="M286" s="132">
        <f t="shared" si="20"/>
        <v>0</v>
      </c>
      <c r="N286" s="132">
        <f t="shared" si="22"/>
        <v>0</v>
      </c>
    </row>
    <row r="287" spans="1:14" ht="12.75">
      <c r="A287" s="1">
        <v>34</v>
      </c>
      <c r="B287" s="697"/>
      <c r="C287" s="690" t="s">
        <v>102</v>
      </c>
      <c r="D287" s="690"/>
      <c r="E287" s="337"/>
      <c r="F287" s="337"/>
      <c r="G287" s="337">
        <f>E287*F287</f>
        <v>0</v>
      </c>
      <c r="H287" s="338" t="e">
        <f>E287/E290*100</f>
        <v>#DIV/0!</v>
      </c>
      <c r="I287" s="337"/>
      <c r="J287" s="337"/>
      <c r="K287" s="337">
        <f>I287*J287</f>
        <v>0</v>
      </c>
      <c r="L287" s="338">
        <f>I287/I290*100</f>
        <v>0</v>
      </c>
      <c r="M287" s="337">
        <f t="shared" si="20"/>
        <v>0</v>
      </c>
      <c r="N287" s="337">
        <f t="shared" si="22"/>
        <v>0</v>
      </c>
    </row>
    <row r="288" spans="1:14" ht="12.75">
      <c r="A288" s="1">
        <v>35</v>
      </c>
      <c r="B288" s="697"/>
      <c r="C288" s="690" t="s">
        <v>92</v>
      </c>
      <c r="D288" s="690"/>
      <c r="E288" s="337"/>
      <c r="F288" s="337"/>
      <c r="G288" s="337">
        <f>E288*F288</f>
        <v>0</v>
      </c>
      <c r="H288" s="338" t="e">
        <f>E288/E290*100</f>
        <v>#DIV/0!</v>
      </c>
      <c r="I288" s="337"/>
      <c r="J288" s="337"/>
      <c r="K288" s="337">
        <f>I288*J288</f>
        <v>0</v>
      </c>
      <c r="L288" s="338">
        <f>I288/I290*100</f>
        <v>0</v>
      </c>
      <c r="M288" s="337">
        <f t="shared" si="20"/>
        <v>0</v>
      </c>
      <c r="N288" s="337">
        <f t="shared" si="22"/>
        <v>0</v>
      </c>
    </row>
    <row r="289" spans="1:14" ht="12.75">
      <c r="A289" s="1">
        <v>36</v>
      </c>
      <c r="B289" s="697"/>
      <c r="C289" s="690" t="s">
        <v>103</v>
      </c>
      <c r="D289" s="690"/>
      <c r="E289" s="337"/>
      <c r="F289" s="341"/>
      <c r="G289" s="337">
        <f>E289*F289</f>
        <v>0</v>
      </c>
      <c r="H289" s="338" t="e">
        <f>E289/E290*100</f>
        <v>#DIV/0!</v>
      </c>
      <c r="I289" s="337">
        <v>667</v>
      </c>
      <c r="J289" s="338">
        <v>58.757</v>
      </c>
      <c r="K289" s="337">
        <f>I289*J289</f>
        <v>39190.919</v>
      </c>
      <c r="L289" s="338">
        <f>I289/I290*100</f>
        <v>100</v>
      </c>
      <c r="M289" s="337">
        <f t="shared" si="20"/>
        <v>667</v>
      </c>
      <c r="N289" s="337">
        <f t="shared" si="22"/>
        <v>39190.919</v>
      </c>
    </row>
    <row r="290" spans="1:14" ht="12.75">
      <c r="A290" s="1">
        <v>37</v>
      </c>
      <c r="B290" s="697"/>
      <c r="C290" s="610" t="s">
        <v>104</v>
      </c>
      <c r="D290" s="610"/>
      <c r="E290" s="339">
        <f>SUM(E286:E289)</f>
        <v>0</v>
      </c>
      <c r="F290" s="339" t="e">
        <f>G290/E290</f>
        <v>#DIV/0!</v>
      </c>
      <c r="G290" s="339">
        <f>SUM(G286:G289)</f>
        <v>0</v>
      </c>
      <c r="H290" s="340">
        <v>100</v>
      </c>
      <c r="I290" s="339">
        <f>I286+I287+I288+I289</f>
        <v>667</v>
      </c>
      <c r="J290" s="339">
        <f>K290/I290</f>
        <v>58.757000000000005</v>
      </c>
      <c r="K290" s="339">
        <f>SUM(K286:K289)</f>
        <v>39190.919</v>
      </c>
      <c r="L290" s="340">
        <v>100</v>
      </c>
      <c r="M290" s="339">
        <f>E290+I290</f>
        <v>667</v>
      </c>
      <c r="N290" s="339">
        <f t="shared" si="22"/>
        <v>39190.919</v>
      </c>
    </row>
    <row r="291" spans="1:14" ht="12.75">
      <c r="A291" s="1">
        <v>38</v>
      </c>
      <c r="B291" s="697"/>
      <c r="C291" s="690" t="s">
        <v>105</v>
      </c>
      <c r="D291" s="690"/>
      <c r="E291" s="337">
        <v>0</v>
      </c>
      <c r="F291" s="337">
        <v>0</v>
      </c>
      <c r="G291" s="337">
        <f>E291*F291</f>
        <v>0</v>
      </c>
      <c r="H291" s="338">
        <v>0</v>
      </c>
      <c r="I291" s="337">
        <v>490</v>
      </c>
      <c r="J291" s="337">
        <v>36</v>
      </c>
      <c r="K291" s="337">
        <f>I291*J291</f>
        <v>17640</v>
      </c>
      <c r="L291" s="338">
        <v>100</v>
      </c>
      <c r="M291" s="337">
        <f>E291+I291</f>
        <v>490</v>
      </c>
      <c r="N291" s="337">
        <f t="shared" si="22"/>
        <v>17640</v>
      </c>
    </row>
    <row r="292" spans="1:14" ht="12.75">
      <c r="A292" s="409">
        <v>39</v>
      </c>
      <c r="B292" s="410"/>
      <c r="C292" s="701" t="s">
        <v>15</v>
      </c>
      <c r="D292" s="701"/>
      <c r="E292" s="411">
        <f>E268+E290+E291</f>
        <v>0</v>
      </c>
      <c r="F292" s="411" t="e">
        <f>G292/E292</f>
        <v>#DIV/0!</v>
      </c>
      <c r="G292" s="411">
        <f>G268+G290+G291</f>
        <v>0</v>
      </c>
      <c r="H292" s="412">
        <v>0</v>
      </c>
      <c r="I292" s="411">
        <f>I268+I290+I291</f>
        <v>2511</v>
      </c>
      <c r="J292" s="412">
        <f>K292/I292</f>
        <v>60.931469135802466</v>
      </c>
      <c r="K292" s="411">
        <f>K268+K290+K291</f>
        <v>152998.919</v>
      </c>
      <c r="L292" s="412">
        <v>0</v>
      </c>
      <c r="M292" s="411">
        <f>E292+I292</f>
        <v>2511</v>
      </c>
      <c r="N292" s="411">
        <f>G292+K292</f>
        <v>152998.919</v>
      </c>
    </row>
    <row r="293" spans="1:4" ht="12.75">
      <c r="A293" s="483" t="s">
        <v>22</v>
      </c>
      <c r="B293" s="483"/>
      <c r="C293" s="483"/>
      <c r="D293" s="483"/>
    </row>
    <row r="294" spans="1:9" ht="12.75">
      <c r="A294" s="483" t="s">
        <v>110</v>
      </c>
      <c r="B294" s="483"/>
      <c r="C294" s="483"/>
      <c r="D294" s="483"/>
      <c r="G294" s="484" t="s">
        <v>21</v>
      </c>
      <c r="H294" s="484"/>
      <c r="I294" s="484"/>
    </row>
    <row r="295" spans="1:14" ht="12.75">
      <c r="A295" s="484" t="s">
        <v>523</v>
      </c>
      <c r="B295" s="484"/>
      <c r="C295" s="484"/>
      <c r="D295" s="484"/>
      <c r="E295" s="484"/>
      <c r="F295" s="484"/>
      <c r="G295" s="484"/>
      <c r="H295" s="484"/>
      <c r="I295" s="484"/>
      <c r="J295" s="484"/>
      <c r="K295" s="484"/>
      <c r="L295" s="484"/>
      <c r="M295" s="484"/>
      <c r="N295" s="484"/>
    </row>
    <row r="296" spans="2:14" ht="12.75">
      <c r="B296" s="700" t="s">
        <v>113</v>
      </c>
      <c r="C296" s="700"/>
      <c r="D296" s="700"/>
      <c r="N296" s="28" t="s">
        <v>111</v>
      </c>
    </row>
    <row r="297" spans="1:14" ht="12.75">
      <c r="A297" s="544" t="s">
        <v>80</v>
      </c>
      <c r="B297" s="692" t="s">
        <v>81</v>
      </c>
      <c r="C297" s="692"/>
      <c r="D297" s="524"/>
      <c r="E297" s="508" t="s">
        <v>86</v>
      </c>
      <c r="F297" s="509"/>
      <c r="G297" s="509"/>
      <c r="H297" s="510"/>
      <c r="I297" s="508" t="s">
        <v>53</v>
      </c>
      <c r="J297" s="509"/>
      <c r="K297" s="509"/>
      <c r="L297" s="510"/>
      <c r="M297" s="508" t="s">
        <v>108</v>
      </c>
      <c r="N297" s="510"/>
    </row>
    <row r="298" spans="1:14" ht="12.75">
      <c r="A298" s="545"/>
      <c r="B298" s="693"/>
      <c r="C298" s="693"/>
      <c r="D298" s="627"/>
      <c r="E298" s="397" t="s">
        <v>82</v>
      </c>
      <c r="F298" s="397" t="s">
        <v>83</v>
      </c>
      <c r="G298" s="397" t="s">
        <v>84</v>
      </c>
      <c r="H298" s="397" t="s">
        <v>109</v>
      </c>
      <c r="I298" s="397" t="s">
        <v>82</v>
      </c>
      <c r="J298" s="397" t="s">
        <v>83</v>
      </c>
      <c r="K298" s="397" t="s">
        <v>84</v>
      </c>
      <c r="L298" s="397" t="s">
        <v>109</v>
      </c>
      <c r="M298" s="397" t="s">
        <v>85</v>
      </c>
      <c r="N298" s="397" t="s">
        <v>84</v>
      </c>
    </row>
    <row r="299" spans="1:14" ht="12.75">
      <c r="A299" s="1">
        <v>1</v>
      </c>
      <c r="B299" s="691" t="s">
        <v>107</v>
      </c>
      <c r="C299" s="691" t="s">
        <v>87</v>
      </c>
      <c r="D299" s="336" t="s">
        <v>544</v>
      </c>
      <c r="E299" s="337"/>
      <c r="F299" s="337"/>
      <c r="G299" s="131">
        <f>E299*F299</f>
        <v>0</v>
      </c>
      <c r="H299" s="338" t="e">
        <f>E299/E304*100</f>
        <v>#DIV/0!</v>
      </c>
      <c r="I299" s="337"/>
      <c r="J299" s="337"/>
      <c r="K299" s="337">
        <f>I299*J299</f>
        <v>0</v>
      </c>
      <c r="L299" s="338">
        <f>I299/I304*100</f>
        <v>0</v>
      </c>
      <c r="M299" s="337">
        <f aca="true" t="shared" si="23" ref="M299:M336">E299+I299</f>
        <v>0</v>
      </c>
      <c r="N299" s="337">
        <f aca="true" t="shared" si="24" ref="N299:N309">G299+K299</f>
        <v>0</v>
      </c>
    </row>
    <row r="300" spans="1:14" ht="12.75">
      <c r="A300" s="1">
        <v>2</v>
      </c>
      <c r="B300" s="691"/>
      <c r="C300" s="691"/>
      <c r="D300" s="1" t="s">
        <v>542</v>
      </c>
      <c r="E300" s="337"/>
      <c r="F300" s="337"/>
      <c r="G300" s="337">
        <f>E300*F300</f>
        <v>0</v>
      </c>
      <c r="H300" s="338" t="e">
        <f>E300/E304*100</f>
        <v>#DIV/0!</v>
      </c>
      <c r="I300" s="337">
        <v>16</v>
      </c>
      <c r="J300" s="337">
        <v>162</v>
      </c>
      <c r="K300" s="337">
        <f>I300*J300</f>
        <v>2592</v>
      </c>
      <c r="L300" s="338">
        <f>I300/I304*100</f>
        <v>19.753086419753085</v>
      </c>
      <c r="M300" s="337">
        <f t="shared" si="23"/>
        <v>16</v>
      </c>
      <c r="N300" s="337">
        <f t="shared" si="24"/>
        <v>2592</v>
      </c>
    </row>
    <row r="301" spans="1:14" ht="12.75">
      <c r="A301" s="1">
        <v>3</v>
      </c>
      <c r="B301" s="691"/>
      <c r="C301" s="691"/>
      <c r="D301" s="1" t="s">
        <v>228</v>
      </c>
      <c r="E301" s="337"/>
      <c r="F301" s="337"/>
      <c r="G301" s="337">
        <f>E301*F301</f>
        <v>0</v>
      </c>
      <c r="H301" s="338" t="e">
        <f>E301/E304*100</f>
        <v>#DIV/0!</v>
      </c>
      <c r="I301" s="337">
        <v>27</v>
      </c>
      <c r="J301" s="337">
        <v>135</v>
      </c>
      <c r="K301" s="337">
        <f>I301*J301</f>
        <v>3645</v>
      </c>
      <c r="L301" s="338">
        <f>I301/I304*100</f>
        <v>33.33333333333333</v>
      </c>
      <c r="M301" s="337">
        <f t="shared" si="23"/>
        <v>27</v>
      </c>
      <c r="N301" s="337">
        <f t="shared" si="24"/>
        <v>3645</v>
      </c>
    </row>
    <row r="302" spans="1:14" ht="12.75">
      <c r="A302" s="1">
        <v>4</v>
      </c>
      <c r="B302" s="691"/>
      <c r="C302" s="691"/>
      <c r="D302" s="1" t="s">
        <v>89</v>
      </c>
      <c r="E302" s="337"/>
      <c r="F302" s="337"/>
      <c r="G302" s="337">
        <f>E302*F302</f>
        <v>0</v>
      </c>
      <c r="H302" s="338" t="e">
        <f>E302/E304*100</f>
        <v>#DIV/0!</v>
      </c>
      <c r="I302" s="337">
        <v>38</v>
      </c>
      <c r="J302" s="337">
        <v>117</v>
      </c>
      <c r="K302" s="337">
        <f>I302*J302</f>
        <v>4446</v>
      </c>
      <c r="L302" s="338">
        <f>I302/I304*100</f>
        <v>46.913580246913575</v>
      </c>
      <c r="M302" s="337">
        <f t="shared" si="23"/>
        <v>38</v>
      </c>
      <c r="N302" s="337">
        <f t="shared" si="24"/>
        <v>4446</v>
      </c>
    </row>
    <row r="303" spans="1:14" ht="12.75">
      <c r="A303" s="1">
        <v>5</v>
      </c>
      <c r="B303" s="691"/>
      <c r="C303" s="691"/>
      <c r="D303" s="1" t="s">
        <v>543</v>
      </c>
      <c r="E303" s="337"/>
      <c r="F303" s="337">
        <v>0</v>
      </c>
      <c r="G303" s="337">
        <f>E303*F303</f>
        <v>0</v>
      </c>
      <c r="H303" s="338" t="e">
        <f>E303/E305*100</f>
        <v>#DIV/0!</v>
      </c>
      <c r="I303" s="337">
        <v>0</v>
      </c>
      <c r="J303" s="337"/>
      <c r="K303" s="337">
        <f>I303*J303</f>
        <v>0</v>
      </c>
      <c r="L303" s="338">
        <f>I303/I304*100</f>
        <v>0</v>
      </c>
      <c r="M303" s="337">
        <f t="shared" si="23"/>
        <v>0</v>
      </c>
      <c r="N303" s="337">
        <f t="shared" si="24"/>
        <v>0</v>
      </c>
    </row>
    <row r="304" spans="1:14" ht="12.75">
      <c r="A304" s="1">
        <v>6</v>
      </c>
      <c r="B304" s="691"/>
      <c r="C304" s="691"/>
      <c r="D304" s="9" t="s">
        <v>4</v>
      </c>
      <c r="E304" s="132">
        <f>SUM(E299:E303)</f>
        <v>0</v>
      </c>
      <c r="F304" s="132" t="e">
        <f>G304/E304</f>
        <v>#DIV/0!</v>
      </c>
      <c r="G304" s="132">
        <f>SUM(G299:G302)</f>
        <v>0</v>
      </c>
      <c r="H304" s="133" t="e">
        <f>SUM(H299:H303)</f>
        <v>#DIV/0!</v>
      </c>
      <c r="I304" s="132">
        <f>SUM(I299:I303)</f>
        <v>81</v>
      </c>
      <c r="J304" s="132">
        <f>K304/I304</f>
        <v>131.88888888888889</v>
      </c>
      <c r="K304" s="132">
        <f>SUM(K299:K303)</f>
        <v>10683</v>
      </c>
      <c r="L304" s="133">
        <f>SUM(L299:L302)</f>
        <v>100</v>
      </c>
      <c r="M304" s="132">
        <f t="shared" si="23"/>
        <v>81</v>
      </c>
      <c r="N304" s="132">
        <f t="shared" si="24"/>
        <v>10683</v>
      </c>
    </row>
    <row r="305" spans="1:14" ht="12.75">
      <c r="A305" s="1">
        <v>7</v>
      </c>
      <c r="B305" s="691"/>
      <c r="C305" s="691" t="s">
        <v>88</v>
      </c>
      <c r="D305" s="1" t="s">
        <v>544</v>
      </c>
      <c r="E305" s="337"/>
      <c r="F305" s="337"/>
      <c r="G305" s="337">
        <f>E305*F305</f>
        <v>0</v>
      </c>
      <c r="H305" s="338" t="e">
        <f>E305/E310*100</f>
        <v>#DIV/0!</v>
      </c>
      <c r="I305" s="337">
        <v>0</v>
      </c>
      <c r="J305" s="337"/>
      <c r="K305" s="337">
        <f>I305*J305</f>
        <v>0</v>
      </c>
      <c r="L305" s="338">
        <f>I305/I310*100</f>
        <v>0</v>
      </c>
      <c r="M305" s="337">
        <f t="shared" si="23"/>
        <v>0</v>
      </c>
      <c r="N305" s="337">
        <f t="shared" si="24"/>
        <v>0</v>
      </c>
    </row>
    <row r="306" spans="1:14" ht="12.75">
      <c r="A306" s="1">
        <v>8</v>
      </c>
      <c r="B306" s="691"/>
      <c r="C306" s="691"/>
      <c r="D306" s="1" t="s">
        <v>542</v>
      </c>
      <c r="E306" s="337"/>
      <c r="F306" s="337"/>
      <c r="G306" s="337">
        <f>E306*F306</f>
        <v>0</v>
      </c>
      <c r="H306" s="338" t="e">
        <f>E306/E310*100</f>
        <v>#DIV/0!</v>
      </c>
      <c r="I306" s="337">
        <v>2</v>
      </c>
      <c r="J306" s="337">
        <v>153</v>
      </c>
      <c r="K306" s="337">
        <f>I306*J306</f>
        <v>306</v>
      </c>
      <c r="L306" s="338">
        <f>I306/I310*100</f>
        <v>22.22222222222222</v>
      </c>
      <c r="M306" s="337">
        <f t="shared" si="23"/>
        <v>2</v>
      </c>
      <c r="N306" s="337">
        <f t="shared" si="24"/>
        <v>306</v>
      </c>
    </row>
    <row r="307" spans="1:14" ht="12.75">
      <c r="A307" s="1">
        <v>9</v>
      </c>
      <c r="B307" s="691"/>
      <c r="C307" s="691"/>
      <c r="D307" s="1" t="s">
        <v>228</v>
      </c>
      <c r="E307" s="337"/>
      <c r="F307" s="337"/>
      <c r="G307" s="337">
        <f>E307*F307</f>
        <v>0</v>
      </c>
      <c r="H307" s="338" t="e">
        <f>E307/E310*100</f>
        <v>#DIV/0!</v>
      </c>
      <c r="I307" s="337">
        <v>3</v>
      </c>
      <c r="J307" s="337">
        <v>129</v>
      </c>
      <c r="K307" s="337">
        <f>I307*J307</f>
        <v>387</v>
      </c>
      <c r="L307" s="338">
        <f>I307/I310*100</f>
        <v>33.33333333333333</v>
      </c>
      <c r="M307" s="337">
        <f t="shared" si="23"/>
        <v>3</v>
      </c>
      <c r="N307" s="337">
        <f t="shared" si="24"/>
        <v>387</v>
      </c>
    </row>
    <row r="308" spans="1:14" ht="12.75">
      <c r="A308" s="1">
        <v>10</v>
      </c>
      <c r="B308" s="691"/>
      <c r="C308" s="691"/>
      <c r="D308" s="1" t="s">
        <v>89</v>
      </c>
      <c r="E308" s="337"/>
      <c r="F308" s="337"/>
      <c r="G308" s="337">
        <f>E308*F308</f>
        <v>0</v>
      </c>
      <c r="H308" s="338" t="e">
        <f>E308/E310*100</f>
        <v>#DIV/0!</v>
      </c>
      <c r="I308" s="337">
        <v>4</v>
      </c>
      <c r="J308" s="337">
        <v>105</v>
      </c>
      <c r="K308" s="337">
        <f>I308*J308</f>
        <v>420</v>
      </c>
      <c r="L308" s="338">
        <f>I308/I310*100</f>
        <v>44.44444444444444</v>
      </c>
      <c r="M308" s="337">
        <f t="shared" si="23"/>
        <v>4</v>
      </c>
      <c r="N308" s="337">
        <f t="shared" si="24"/>
        <v>420</v>
      </c>
    </row>
    <row r="309" spans="1:14" ht="12.75">
      <c r="A309" s="1">
        <v>11</v>
      </c>
      <c r="B309" s="691"/>
      <c r="C309" s="691"/>
      <c r="D309" s="1" t="s">
        <v>543</v>
      </c>
      <c r="E309" s="337"/>
      <c r="F309" s="337"/>
      <c r="G309" s="337">
        <f>E309*F309</f>
        <v>0</v>
      </c>
      <c r="H309" s="338" t="e">
        <f>E309/E311*100</f>
        <v>#DIV/0!</v>
      </c>
      <c r="I309" s="337">
        <v>0</v>
      </c>
      <c r="J309" s="337"/>
      <c r="K309" s="337">
        <f>I309*J309</f>
        <v>0</v>
      </c>
      <c r="L309" s="338">
        <f>I309/I311*100</f>
        <v>0</v>
      </c>
      <c r="M309" s="337">
        <f t="shared" si="23"/>
        <v>0</v>
      </c>
      <c r="N309" s="337">
        <f t="shared" si="24"/>
        <v>0</v>
      </c>
    </row>
    <row r="310" spans="1:14" ht="12.75">
      <c r="A310" s="1">
        <v>12</v>
      </c>
      <c r="B310" s="691"/>
      <c r="C310" s="691"/>
      <c r="D310" s="9" t="s">
        <v>4</v>
      </c>
      <c r="E310" s="132">
        <f>SUM(E305:E309)</f>
        <v>0</v>
      </c>
      <c r="F310" s="132" t="e">
        <f>G310/E310</f>
        <v>#DIV/0!</v>
      </c>
      <c r="G310" s="132">
        <f>SUM(G305:G309)</f>
        <v>0</v>
      </c>
      <c r="H310" s="133" t="e">
        <f>SUM(H305:H309)</f>
        <v>#DIV/0!</v>
      </c>
      <c r="I310" s="132">
        <f>SUM(I305:I309)</f>
        <v>9</v>
      </c>
      <c r="J310" s="132">
        <f>K310/I310</f>
        <v>123.66666666666667</v>
      </c>
      <c r="K310" s="132">
        <f>SUM(K305:K309)</f>
        <v>1113</v>
      </c>
      <c r="L310" s="133">
        <f>SUM(L305:L309)</f>
        <v>100</v>
      </c>
      <c r="M310" s="132">
        <f t="shared" si="23"/>
        <v>9</v>
      </c>
      <c r="N310" s="132">
        <f>G310+K310</f>
        <v>1113</v>
      </c>
    </row>
    <row r="311" spans="1:14" ht="12.75">
      <c r="A311" s="1">
        <v>13</v>
      </c>
      <c r="B311" s="691"/>
      <c r="C311" s="581" t="s">
        <v>90</v>
      </c>
      <c r="D311" s="581"/>
      <c r="E311" s="132">
        <f>E304+E310</f>
        <v>0</v>
      </c>
      <c r="F311" s="132" t="e">
        <f>G311/E311</f>
        <v>#DIV/0!</v>
      </c>
      <c r="G311" s="132">
        <f>G304+G310</f>
        <v>0</v>
      </c>
      <c r="H311" s="133" t="e">
        <f>E311/E315*100</f>
        <v>#DIV/0!</v>
      </c>
      <c r="I311" s="132">
        <f>I304+I310</f>
        <v>90</v>
      </c>
      <c r="J311" s="132">
        <f>K311/I311</f>
        <v>131.06666666666666</v>
      </c>
      <c r="K311" s="132">
        <f>K304+K310</f>
        <v>11796</v>
      </c>
      <c r="L311" s="133">
        <f>I311/I315*100</f>
        <v>17.75147928994083</v>
      </c>
      <c r="M311" s="132">
        <f t="shared" si="23"/>
        <v>90</v>
      </c>
      <c r="N311" s="132">
        <f>G311+K311</f>
        <v>11796</v>
      </c>
    </row>
    <row r="312" spans="1:14" ht="12.75">
      <c r="A312" s="1">
        <v>14</v>
      </c>
      <c r="B312" s="691"/>
      <c r="C312" s="690" t="s">
        <v>91</v>
      </c>
      <c r="D312" s="690"/>
      <c r="E312" s="337"/>
      <c r="F312" s="337"/>
      <c r="G312" s="337">
        <f>E312*F312</f>
        <v>0</v>
      </c>
      <c r="H312" s="338" t="e">
        <f>E312/E315*100</f>
        <v>#DIV/0!</v>
      </c>
      <c r="I312" s="337">
        <v>90</v>
      </c>
      <c r="J312" s="337">
        <v>74</v>
      </c>
      <c r="K312" s="337">
        <f>I312*J312</f>
        <v>6660</v>
      </c>
      <c r="L312" s="338">
        <f>I312/I315*100</f>
        <v>17.75147928994083</v>
      </c>
      <c r="M312" s="337">
        <f t="shared" si="23"/>
        <v>90</v>
      </c>
      <c r="N312" s="337">
        <f>G312+K312</f>
        <v>6660</v>
      </c>
    </row>
    <row r="313" spans="1:14" ht="12.75">
      <c r="A313" s="1">
        <v>15</v>
      </c>
      <c r="B313" s="691"/>
      <c r="C313" s="690" t="s">
        <v>92</v>
      </c>
      <c r="D313" s="690"/>
      <c r="E313" s="337"/>
      <c r="F313" s="337"/>
      <c r="G313" s="337">
        <f>E313*F313</f>
        <v>0</v>
      </c>
      <c r="H313" s="338" t="e">
        <f>E313/E315*100</f>
        <v>#DIV/0!</v>
      </c>
      <c r="I313" s="337">
        <v>327</v>
      </c>
      <c r="J313" s="337">
        <v>62</v>
      </c>
      <c r="K313" s="337">
        <f>I313*J313</f>
        <v>20274</v>
      </c>
      <c r="L313" s="338">
        <f>I313/I315*100</f>
        <v>64.49704142011834</v>
      </c>
      <c r="M313" s="337">
        <f t="shared" si="23"/>
        <v>327</v>
      </c>
      <c r="N313" s="337">
        <f>G313+K313</f>
        <v>20274</v>
      </c>
    </row>
    <row r="314" spans="1:14" ht="12.75">
      <c r="A314" s="1">
        <v>16</v>
      </c>
      <c r="B314" s="691"/>
      <c r="C314" s="694" t="s">
        <v>268</v>
      </c>
      <c r="D314" s="695"/>
      <c r="E314" s="337">
        <v>0</v>
      </c>
      <c r="F314" s="337">
        <v>0</v>
      </c>
      <c r="G314" s="337">
        <f>E314*F314</f>
        <v>0</v>
      </c>
      <c r="H314" s="338">
        <v>0</v>
      </c>
      <c r="I314" s="337">
        <v>0</v>
      </c>
      <c r="J314" s="337"/>
      <c r="K314" s="337">
        <f>I314*J314</f>
        <v>0</v>
      </c>
      <c r="L314" s="338">
        <f>I314/I315*100</f>
        <v>0</v>
      </c>
      <c r="M314" s="337">
        <f t="shared" si="23"/>
        <v>0</v>
      </c>
      <c r="N314" s="337">
        <f>G314+K314</f>
        <v>0</v>
      </c>
    </row>
    <row r="315" spans="1:14" ht="12.75">
      <c r="A315" s="1">
        <v>17</v>
      </c>
      <c r="B315" s="691"/>
      <c r="C315" s="610" t="s">
        <v>93</v>
      </c>
      <c r="D315" s="610"/>
      <c r="E315" s="339">
        <f>SUM(E311:E314)</f>
        <v>0</v>
      </c>
      <c r="F315" s="339" t="e">
        <f>G315/E315</f>
        <v>#DIV/0!</v>
      </c>
      <c r="G315" s="339">
        <f>SUM(G311:G314)</f>
        <v>0</v>
      </c>
      <c r="H315" s="340" t="e">
        <f>H311+H312+H313</f>
        <v>#DIV/0!</v>
      </c>
      <c r="I315" s="339">
        <f>I311+I312+I313</f>
        <v>507</v>
      </c>
      <c r="J315" s="339">
        <f>K315/I315</f>
        <v>76.3905325443787</v>
      </c>
      <c r="K315" s="339">
        <f>SUM(K311:K314)</f>
        <v>38730</v>
      </c>
      <c r="L315" s="340">
        <v>100</v>
      </c>
      <c r="M315" s="339">
        <f t="shared" si="23"/>
        <v>507</v>
      </c>
      <c r="N315" s="339">
        <f>SUM(N311:N314)</f>
        <v>38730</v>
      </c>
    </row>
    <row r="316" spans="1:14" ht="12.75">
      <c r="A316" s="1">
        <v>18</v>
      </c>
      <c r="B316" s="696" t="s">
        <v>106</v>
      </c>
      <c r="C316" s="696" t="s">
        <v>47</v>
      </c>
      <c r="D316" s="1" t="s">
        <v>94</v>
      </c>
      <c r="E316" s="337"/>
      <c r="F316" s="337"/>
      <c r="G316" s="337">
        <f>E316*F316</f>
        <v>0</v>
      </c>
      <c r="H316" s="338" t="e">
        <f>E316/E321*100</f>
        <v>#DIV/0!</v>
      </c>
      <c r="I316" s="337"/>
      <c r="J316" s="337"/>
      <c r="K316" s="337">
        <f>I316*J316</f>
        <v>0</v>
      </c>
      <c r="L316" s="338">
        <v>0</v>
      </c>
      <c r="M316" s="337">
        <f t="shared" si="23"/>
        <v>0</v>
      </c>
      <c r="N316" s="337">
        <f aca="true" t="shared" si="25" ref="N316:N338">G316+K316</f>
        <v>0</v>
      </c>
    </row>
    <row r="317" spans="1:14" ht="12.75">
      <c r="A317" s="1">
        <v>19</v>
      </c>
      <c r="B317" s="697"/>
      <c r="C317" s="697"/>
      <c r="D317" s="1" t="s">
        <v>95</v>
      </c>
      <c r="E317" s="337"/>
      <c r="F317" s="337"/>
      <c r="G317" s="337">
        <f>E317*F317</f>
        <v>0</v>
      </c>
      <c r="H317" s="338" t="e">
        <f>E317/E321*100</f>
        <v>#DIV/0!</v>
      </c>
      <c r="I317" s="337"/>
      <c r="J317" s="337"/>
      <c r="K317" s="337">
        <f>I317*J317</f>
        <v>0</v>
      </c>
      <c r="L317" s="338">
        <v>0</v>
      </c>
      <c r="M317" s="337">
        <f t="shared" si="23"/>
        <v>0</v>
      </c>
      <c r="N317" s="337">
        <f t="shared" si="25"/>
        <v>0</v>
      </c>
    </row>
    <row r="318" spans="1:14" ht="12.75">
      <c r="A318" s="1">
        <v>20</v>
      </c>
      <c r="B318" s="697"/>
      <c r="C318" s="697"/>
      <c r="D318" s="1" t="s">
        <v>96</v>
      </c>
      <c r="E318" s="337"/>
      <c r="F318" s="337"/>
      <c r="G318" s="337">
        <f>E318*F318</f>
        <v>0</v>
      </c>
      <c r="H318" s="338" t="e">
        <f>E318/E321*100</f>
        <v>#DIV/0!</v>
      </c>
      <c r="I318" s="337"/>
      <c r="J318" s="337"/>
      <c r="K318" s="337">
        <f>I318*J318</f>
        <v>0</v>
      </c>
      <c r="L318" s="338">
        <v>0</v>
      </c>
      <c r="M318" s="337">
        <f t="shared" si="23"/>
        <v>0</v>
      </c>
      <c r="N318" s="337">
        <f t="shared" si="25"/>
        <v>0</v>
      </c>
    </row>
    <row r="319" spans="1:14" ht="12.75">
      <c r="A319" s="1">
        <v>21</v>
      </c>
      <c r="B319" s="697"/>
      <c r="C319" s="697"/>
      <c r="D319" s="1" t="s">
        <v>97</v>
      </c>
      <c r="E319" s="337"/>
      <c r="F319" s="337"/>
      <c r="G319" s="337">
        <f>E319*F319</f>
        <v>0</v>
      </c>
      <c r="H319" s="338" t="e">
        <f>E319/E321*100</f>
        <v>#DIV/0!</v>
      </c>
      <c r="I319" s="337"/>
      <c r="J319" s="337"/>
      <c r="K319" s="337">
        <f>I319*J319</f>
        <v>0</v>
      </c>
      <c r="L319" s="338">
        <v>0</v>
      </c>
      <c r="M319" s="337">
        <f t="shared" si="23"/>
        <v>0</v>
      </c>
      <c r="N319" s="337">
        <f t="shared" si="25"/>
        <v>0</v>
      </c>
    </row>
    <row r="320" spans="1:14" ht="12.75">
      <c r="A320" s="1">
        <v>22</v>
      </c>
      <c r="B320" s="697"/>
      <c r="C320" s="697"/>
      <c r="D320" s="1" t="s">
        <v>98</v>
      </c>
      <c r="E320" s="337"/>
      <c r="F320" s="337"/>
      <c r="G320" s="337">
        <f>E320*F320</f>
        <v>0</v>
      </c>
      <c r="H320" s="338" t="e">
        <f>E320/E321*100</f>
        <v>#DIV/0!</v>
      </c>
      <c r="I320" s="337"/>
      <c r="J320" s="337"/>
      <c r="K320" s="337">
        <f>I320*J320</f>
        <v>0</v>
      </c>
      <c r="L320" s="338">
        <v>0</v>
      </c>
      <c r="M320" s="337">
        <f t="shared" si="23"/>
        <v>0</v>
      </c>
      <c r="N320" s="337">
        <f t="shared" si="25"/>
        <v>0</v>
      </c>
    </row>
    <row r="321" spans="1:14" ht="12.75">
      <c r="A321" s="1">
        <v>23</v>
      </c>
      <c r="B321" s="697"/>
      <c r="C321" s="698"/>
      <c r="D321" s="9" t="s">
        <v>4</v>
      </c>
      <c r="E321" s="132">
        <f>SUM(E316:E320)</f>
        <v>0</v>
      </c>
      <c r="F321" s="132" t="e">
        <f>G321/E321</f>
        <v>#DIV/0!</v>
      </c>
      <c r="G321" s="132">
        <f>SUM(G316:G320)</f>
        <v>0</v>
      </c>
      <c r="H321" s="133">
        <v>100</v>
      </c>
      <c r="I321" s="132">
        <f>I316+I317+I318+I319+I320</f>
        <v>0</v>
      </c>
      <c r="J321" s="132" t="e">
        <f>K321/I321</f>
        <v>#DIV/0!</v>
      </c>
      <c r="K321" s="132">
        <f>SUM(K316:K320)</f>
        <v>0</v>
      </c>
      <c r="L321" s="133">
        <v>100</v>
      </c>
      <c r="M321" s="132">
        <f t="shared" si="23"/>
        <v>0</v>
      </c>
      <c r="N321" s="132">
        <f t="shared" si="25"/>
        <v>0</v>
      </c>
    </row>
    <row r="322" spans="1:14" ht="12.75">
      <c r="A322" s="1">
        <v>24</v>
      </c>
      <c r="B322" s="697"/>
      <c r="C322" s="696" t="s">
        <v>48</v>
      </c>
      <c r="D322" s="1" t="s">
        <v>94</v>
      </c>
      <c r="E322" s="337"/>
      <c r="F322" s="337"/>
      <c r="G322" s="337">
        <f>E322*F322</f>
        <v>0</v>
      </c>
      <c r="H322" s="338" t="e">
        <f>E322/E326*100</f>
        <v>#DIV/0!</v>
      </c>
      <c r="I322" s="337"/>
      <c r="J322" s="337"/>
      <c r="K322" s="337">
        <f>I322*J322</f>
        <v>0</v>
      </c>
      <c r="L322" s="338">
        <v>0</v>
      </c>
      <c r="M322" s="337">
        <f t="shared" si="23"/>
        <v>0</v>
      </c>
      <c r="N322" s="337">
        <f t="shared" si="25"/>
        <v>0</v>
      </c>
    </row>
    <row r="323" spans="1:14" ht="12.75">
      <c r="A323" s="1">
        <v>25</v>
      </c>
      <c r="B323" s="697"/>
      <c r="C323" s="697"/>
      <c r="D323" s="1" t="s">
        <v>96</v>
      </c>
      <c r="E323" s="337"/>
      <c r="F323" s="337"/>
      <c r="G323" s="337">
        <f>E323*F323</f>
        <v>0</v>
      </c>
      <c r="H323" s="338" t="e">
        <f>E323/E326*100</f>
        <v>#DIV/0!</v>
      </c>
      <c r="I323" s="337"/>
      <c r="J323" s="337"/>
      <c r="K323" s="337">
        <f>I323*J323</f>
        <v>0</v>
      </c>
      <c r="L323" s="338">
        <v>0</v>
      </c>
      <c r="M323" s="337">
        <f t="shared" si="23"/>
        <v>0</v>
      </c>
      <c r="N323" s="337">
        <f t="shared" si="25"/>
        <v>0</v>
      </c>
    </row>
    <row r="324" spans="1:14" ht="12.75">
      <c r="A324" s="1">
        <v>26</v>
      </c>
      <c r="B324" s="697"/>
      <c r="C324" s="697"/>
      <c r="D324" s="1" t="s">
        <v>97</v>
      </c>
      <c r="E324" s="337"/>
      <c r="F324" s="337"/>
      <c r="G324" s="337">
        <f>E324*F324</f>
        <v>0</v>
      </c>
      <c r="H324" s="338" t="e">
        <f>E324/E326*100</f>
        <v>#DIV/0!</v>
      </c>
      <c r="I324" s="337"/>
      <c r="J324" s="337"/>
      <c r="K324" s="337">
        <f>I324*J324</f>
        <v>0</v>
      </c>
      <c r="L324" s="338">
        <v>0</v>
      </c>
      <c r="M324" s="337">
        <f t="shared" si="23"/>
        <v>0</v>
      </c>
      <c r="N324" s="337">
        <f t="shared" si="25"/>
        <v>0</v>
      </c>
    </row>
    <row r="325" spans="1:14" ht="12.75">
      <c r="A325" s="1">
        <v>27</v>
      </c>
      <c r="B325" s="697"/>
      <c r="C325" s="697"/>
      <c r="D325" s="1" t="s">
        <v>98</v>
      </c>
      <c r="E325" s="337"/>
      <c r="F325" s="337"/>
      <c r="G325" s="337">
        <f>E325*F325</f>
        <v>0</v>
      </c>
      <c r="H325" s="338" t="e">
        <f>E325/E326*100</f>
        <v>#DIV/0!</v>
      </c>
      <c r="I325" s="337"/>
      <c r="J325" s="337"/>
      <c r="K325" s="337">
        <f>I325*J325</f>
        <v>0</v>
      </c>
      <c r="L325" s="338">
        <v>0</v>
      </c>
      <c r="M325" s="337">
        <f t="shared" si="23"/>
        <v>0</v>
      </c>
      <c r="N325" s="337">
        <f t="shared" si="25"/>
        <v>0</v>
      </c>
    </row>
    <row r="326" spans="1:14" ht="12.75">
      <c r="A326" s="1">
        <v>28</v>
      </c>
      <c r="B326" s="697"/>
      <c r="C326" s="698"/>
      <c r="D326" s="9" t="s">
        <v>4</v>
      </c>
      <c r="E326" s="132">
        <f>SUM(E322:E325)</f>
        <v>0</v>
      </c>
      <c r="F326" s="132" t="e">
        <f>G326/E326</f>
        <v>#DIV/0!</v>
      </c>
      <c r="G326" s="132">
        <f>SUM(G322:G325)</f>
        <v>0</v>
      </c>
      <c r="H326" s="133">
        <v>100</v>
      </c>
      <c r="I326" s="132">
        <f>I322+I323+I324+I325</f>
        <v>0</v>
      </c>
      <c r="J326" s="132" t="e">
        <f>K326/I326</f>
        <v>#DIV/0!</v>
      </c>
      <c r="K326" s="132">
        <f>SUM(K322:K325)</f>
        <v>0</v>
      </c>
      <c r="L326" s="133">
        <v>100</v>
      </c>
      <c r="M326" s="132">
        <f t="shared" si="23"/>
        <v>0</v>
      </c>
      <c r="N326" s="132">
        <f t="shared" si="25"/>
        <v>0</v>
      </c>
    </row>
    <row r="327" spans="1:14" ht="12.75">
      <c r="A327" s="1">
        <v>29</v>
      </c>
      <c r="B327" s="697"/>
      <c r="C327" s="696" t="s">
        <v>99</v>
      </c>
      <c r="D327" s="1" t="s">
        <v>94</v>
      </c>
      <c r="E327" s="337"/>
      <c r="F327" s="337"/>
      <c r="G327" s="337">
        <f>E327*F327</f>
        <v>0</v>
      </c>
      <c r="H327" s="338" t="e">
        <f>E327/E331*100</f>
        <v>#DIV/0!</v>
      </c>
      <c r="I327" s="337"/>
      <c r="J327" s="337"/>
      <c r="K327" s="337">
        <f>I327*J327</f>
        <v>0</v>
      </c>
      <c r="L327" s="338">
        <v>0</v>
      </c>
      <c r="M327" s="337">
        <f t="shared" si="23"/>
        <v>0</v>
      </c>
      <c r="N327" s="337">
        <f t="shared" si="25"/>
        <v>0</v>
      </c>
    </row>
    <row r="328" spans="1:14" ht="12.75">
      <c r="A328" s="1">
        <v>30</v>
      </c>
      <c r="B328" s="697"/>
      <c r="C328" s="697"/>
      <c r="D328" s="1" t="s">
        <v>95</v>
      </c>
      <c r="E328" s="337"/>
      <c r="F328" s="337"/>
      <c r="G328" s="337">
        <f>E328*F328</f>
        <v>0</v>
      </c>
      <c r="H328" s="338" t="e">
        <f>E328/E331*100</f>
        <v>#DIV/0!</v>
      </c>
      <c r="I328" s="337"/>
      <c r="J328" s="337"/>
      <c r="K328" s="337">
        <f>I328*J328</f>
        <v>0</v>
      </c>
      <c r="L328" s="338">
        <v>0</v>
      </c>
      <c r="M328" s="337">
        <f t="shared" si="23"/>
        <v>0</v>
      </c>
      <c r="N328" s="337">
        <f t="shared" si="25"/>
        <v>0</v>
      </c>
    </row>
    <row r="329" spans="1:14" ht="12.75">
      <c r="A329" s="1">
        <v>31</v>
      </c>
      <c r="B329" s="697"/>
      <c r="C329" s="697"/>
      <c r="D329" s="1" t="s">
        <v>96</v>
      </c>
      <c r="E329" s="337"/>
      <c r="F329" s="337"/>
      <c r="G329" s="337">
        <f>E329*F329</f>
        <v>0</v>
      </c>
      <c r="H329" s="338" t="e">
        <f>E329/E331*100</f>
        <v>#DIV/0!</v>
      </c>
      <c r="I329" s="337"/>
      <c r="J329" s="337"/>
      <c r="K329" s="337">
        <f>I329*J329</f>
        <v>0</v>
      </c>
      <c r="L329" s="338">
        <v>0</v>
      </c>
      <c r="M329" s="337">
        <f t="shared" si="23"/>
        <v>0</v>
      </c>
      <c r="N329" s="337">
        <f t="shared" si="25"/>
        <v>0</v>
      </c>
    </row>
    <row r="330" spans="1:14" ht="12.75">
      <c r="A330" s="1">
        <v>32</v>
      </c>
      <c r="B330" s="697"/>
      <c r="C330" s="697"/>
      <c r="D330" s="1" t="s">
        <v>97</v>
      </c>
      <c r="E330" s="337"/>
      <c r="F330" s="337"/>
      <c r="G330" s="337">
        <f>E330*F330</f>
        <v>0</v>
      </c>
      <c r="H330" s="338" t="e">
        <f>E330/E331*100</f>
        <v>#DIV/0!</v>
      </c>
      <c r="I330" s="337"/>
      <c r="J330" s="337"/>
      <c r="K330" s="337">
        <f>I330*J330</f>
        <v>0</v>
      </c>
      <c r="L330" s="338">
        <v>0</v>
      </c>
      <c r="M330" s="337">
        <f t="shared" si="23"/>
        <v>0</v>
      </c>
      <c r="N330" s="337">
        <f t="shared" si="25"/>
        <v>0</v>
      </c>
    </row>
    <row r="331" spans="1:14" ht="12.75">
      <c r="A331" s="1">
        <v>33</v>
      </c>
      <c r="B331" s="697"/>
      <c r="C331" s="698"/>
      <c r="D331" s="9" t="s">
        <v>4</v>
      </c>
      <c r="E331" s="132">
        <f>SUM(E327:E330)</f>
        <v>0</v>
      </c>
      <c r="F331" s="132" t="e">
        <f>G331/E331</f>
        <v>#DIV/0!</v>
      </c>
      <c r="G331" s="132">
        <f>SUM(G327:G330)</f>
        <v>0</v>
      </c>
      <c r="H331" s="133">
        <v>100</v>
      </c>
      <c r="I331" s="132">
        <f>SUM(I327:I330)</f>
        <v>0</v>
      </c>
      <c r="J331" s="132">
        <v>0</v>
      </c>
      <c r="K331" s="132">
        <f>SUM(K327:K330)</f>
        <v>0</v>
      </c>
      <c r="L331" s="133">
        <v>100</v>
      </c>
      <c r="M331" s="132">
        <f t="shared" si="23"/>
        <v>0</v>
      </c>
      <c r="N331" s="132">
        <f t="shared" si="25"/>
        <v>0</v>
      </c>
    </row>
    <row r="332" spans="1:14" ht="12.75">
      <c r="A332" s="1">
        <v>34</v>
      </c>
      <c r="B332" s="697"/>
      <c r="C332" s="690" t="s">
        <v>100</v>
      </c>
      <c r="D332" s="690"/>
      <c r="E332" s="337">
        <v>0</v>
      </c>
      <c r="F332" s="337">
        <v>0</v>
      </c>
      <c r="G332" s="337">
        <f>E332*F332</f>
        <v>0</v>
      </c>
      <c r="H332" s="338">
        <v>100</v>
      </c>
      <c r="I332" s="337"/>
      <c r="J332" s="337"/>
      <c r="K332" s="337">
        <f>I332*J332</f>
        <v>0</v>
      </c>
      <c r="L332" s="338">
        <v>100</v>
      </c>
      <c r="M332" s="337">
        <f t="shared" si="23"/>
        <v>0</v>
      </c>
      <c r="N332" s="337">
        <f t="shared" si="25"/>
        <v>0</v>
      </c>
    </row>
    <row r="333" spans="1:14" ht="12.75">
      <c r="A333" s="1">
        <v>35</v>
      </c>
      <c r="B333" s="697"/>
      <c r="C333" s="581" t="s">
        <v>101</v>
      </c>
      <c r="D333" s="581"/>
      <c r="E333" s="132">
        <f>E321+E326+E331</f>
        <v>0</v>
      </c>
      <c r="F333" s="132" t="e">
        <f>G333/E333</f>
        <v>#DIV/0!</v>
      </c>
      <c r="G333" s="132">
        <f>G321+G326+G331+G332</f>
        <v>0</v>
      </c>
      <c r="H333" s="133" t="e">
        <f>E333/E337*100</f>
        <v>#DIV/0!</v>
      </c>
      <c r="I333" s="132">
        <f>I321+I326+I331+I332</f>
        <v>0</v>
      </c>
      <c r="J333" s="132" t="e">
        <f>K333/I333</f>
        <v>#DIV/0!</v>
      </c>
      <c r="K333" s="132">
        <f>K321+K326+K331+K332</f>
        <v>0</v>
      </c>
      <c r="L333" s="133">
        <f>I333/I337*100</f>
        <v>0</v>
      </c>
      <c r="M333" s="132">
        <f t="shared" si="23"/>
        <v>0</v>
      </c>
      <c r="N333" s="132">
        <f t="shared" si="25"/>
        <v>0</v>
      </c>
    </row>
    <row r="334" spans="1:14" ht="12.75">
      <c r="A334" s="1">
        <v>36</v>
      </c>
      <c r="B334" s="697"/>
      <c r="C334" s="690" t="s">
        <v>102</v>
      </c>
      <c r="D334" s="690"/>
      <c r="E334" s="337"/>
      <c r="F334" s="337"/>
      <c r="G334" s="337">
        <f>E334*F334</f>
        <v>0</v>
      </c>
      <c r="H334" s="338" t="e">
        <f>E334/E337*100</f>
        <v>#DIV/0!</v>
      </c>
      <c r="I334" s="337"/>
      <c r="J334" s="337"/>
      <c r="K334" s="337">
        <f>I334*J334</f>
        <v>0</v>
      </c>
      <c r="L334" s="338">
        <f>I334/I337*100</f>
        <v>0</v>
      </c>
      <c r="M334" s="337">
        <f t="shared" si="23"/>
        <v>0</v>
      </c>
      <c r="N334" s="337">
        <f t="shared" si="25"/>
        <v>0</v>
      </c>
    </row>
    <row r="335" spans="1:14" ht="12.75">
      <c r="A335" s="1">
        <v>37</v>
      </c>
      <c r="B335" s="697"/>
      <c r="C335" s="690" t="s">
        <v>92</v>
      </c>
      <c r="D335" s="690"/>
      <c r="E335" s="337"/>
      <c r="F335" s="337"/>
      <c r="G335" s="337">
        <f>E335*F335</f>
        <v>0</v>
      </c>
      <c r="H335" s="338" t="e">
        <f>E335/E337*100</f>
        <v>#DIV/0!</v>
      </c>
      <c r="I335" s="337"/>
      <c r="J335" s="337"/>
      <c r="K335" s="337">
        <f>I335*J335</f>
        <v>0</v>
      </c>
      <c r="L335" s="338">
        <f>I335/I337*100</f>
        <v>0</v>
      </c>
      <c r="M335" s="337">
        <f t="shared" si="23"/>
        <v>0</v>
      </c>
      <c r="N335" s="337">
        <f t="shared" si="25"/>
        <v>0</v>
      </c>
    </row>
    <row r="336" spans="1:14" ht="12.75">
      <c r="A336" s="1">
        <v>38</v>
      </c>
      <c r="B336" s="697"/>
      <c r="C336" s="690" t="s">
        <v>103</v>
      </c>
      <c r="D336" s="690"/>
      <c r="E336" s="337"/>
      <c r="F336" s="341"/>
      <c r="G336" s="337">
        <f>E336*F336</f>
        <v>0</v>
      </c>
      <c r="H336" s="338" t="e">
        <f>E336/E337*100</f>
        <v>#DIV/0!</v>
      </c>
      <c r="I336" s="337">
        <v>400</v>
      </c>
      <c r="J336" s="338">
        <v>59.5</v>
      </c>
      <c r="K336" s="337">
        <f>I336*J336</f>
        <v>23800</v>
      </c>
      <c r="L336" s="338">
        <f>I336/I337*100</f>
        <v>100</v>
      </c>
      <c r="M336" s="337">
        <f t="shared" si="23"/>
        <v>400</v>
      </c>
      <c r="N336" s="337">
        <f t="shared" si="25"/>
        <v>23800</v>
      </c>
    </row>
    <row r="337" spans="1:14" ht="12.75">
      <c r="A337" s="287">
        <v>39</v>
      </c>
      <c r="B337" s="697"/>
      <c r="C337" s="610" t="s">
        <v>104</v>
      </c>
      <c r="D337" s="610"/>
      <c r="E337" s="339">
        <f>SUM(E333:E336)</f>
        <v>0</v>
      </c>
      <c r="F337" s="339" t="e">
        <f>G337/E337</f>
        <v>#DIV/0!</v>
      </c>
      <c r="G337" s="339">
        <f>SUM(G333:G336)</f>
        <v>0</v>
      </c>
      <c r="H337" s="340">
        <v>100</v>
      </c>
      <c r="I337" s="339">
        <f>I333+I334+I335+I336</f>
        <v>400</v>
      </c>
      <c r="J337" s="339">
        <f>K337/I337</f>
        <v>59.5</v>
      </c>
      <c r="K337" s="339">
        <f>SUM(K333:K336)</f>
        <v>23800</v>
      </c>
      <c r="L337" s="340">
        <v>100</v>
      </c>
      <c r="M337" s="339">
        <f>E337+I337</f>
        <v>400</v>
      </c>
      <c r="N337" s="339">
        <f t="shared" si="25"/>
        <v>23800</v>
      </c>
    </row>
    <row r="338" spans="2:14" ht="12.75">
      <c r="B338" s="697"/>
      <c r="C338" s="690" t="s">
        <v>105</v>
      </c>
      <c r="D338" s="690"/>
      <c r="E338" s="337">
        <v>0</v>
      </c>
      <c r="F338" s="337">
        <v>0</v>
      </c>
      <c r="G338" s="337">
        <f>E338*F338</f>
        <v>0</v>
      </c>
      <c r="H338" s="338">
        <v>0</v>
      </c>
      <c r="I338" s="337"/>
      <c r="J338" s="337">
        <v>0</v>
      </c>
      <c r="K338" s="337">
        <f>I338*J338</f>
        <v>0</v>
      </c>
      <c r="L338" s="338">
        <v>100</v>
      </c>
      <c r="M338" s="337">
        <f>E338+I338</f>
        <v>0</v>
      </c>
      <c r="N338" s="337">
        <f t="shared" si="25"/>
        <v>0</v>
      </c>
    </row>
    <row r="339" spans="2:14" ht="12.75">
      <c r="B339" s="342"/>
      <c r="C339" s="701" t="s">
        <v>15</v>
      </c>
      <c r="D339" s="701"/>
      <c r="E339" s="411">
        <f>E315+E337+E338</f>
        <v>0</v>
      </c>
      <c r="F339" s="411" t="e">
        <f>G339/E339</f>
        <v>#DIV/0!</v>
      </c>
      <c r="G339" s="411">
        <f>G315+G337+G338</f>
        <v>0</v>
      </c>
      <c r="H339" s="412">
        <v>0</v>
      </c>
      <c r="I339" s="411">
        <f>I315+I337+I338</f>
        <v>907</v>
      </c>
      <c r="J339" s="412">
        <f>K339/I339</f>
        <v>68.94156560088203</v>
      </c>
      <c r="K339" s="411">
        <f>K315+K337+K338</f>
        <v>62530</v>
      </c>
      <c r="L339" s="412">
        <v>0</v>
      </c>
      <c r="M339" s="411">
        <f>E339+I339</f>
        <v>907</v>
      </c>
      <c r="N339" s="411">
        <f>G339+K339</f>
        <v>62530</v>
      </c>
    </row>
  </sheetData>
  <sheetProtection/>
  <mergeCells count="206">
    <mergeCell ref="C338:D338"/>
    <mergeCell ref="C339:D339"/>
    <mergeCell ref="B316:B338"/>
    <mergeCell ref="C316:C321"/>
    <mergeCell ref="C322:C326"/>
    <mergeCell ref="C327:C331"/>
    <mergeCell ref="C332:D332"/>
    <mergeCell ref="C333:D333"/>
    <mergeCell ref="C334:D334"/>
    <mergeCell ref="C335:D335"/>
    <mergeCell ref="C336:D336"/>
    <mergeCell ref="C337:D337"/>
    <mergeCell ref="B299:B315"/>
    <mergeCell ref="C299:C304"/>
    <mergeCell ref="C305:C310"/>
    <mergeCell ref="C311:D311"/>
    <mergeCell ref="C312:D312"/>
    <mergeCell ref="C313:D313"/>
    <mergeCell ref="C314:D314"/>
    <mergeCell ref="C315:D315"/>
    <mergeCell ref="A293:D293"/>
    <mergeCell ref="A294:D294"/>
    <mergeCell ref="G294:I294"/>
    <mergeCell ref="A295:N295"/>
    <mergeCell ref="B296:D296"/>
    <mergeCell ref="A297:A298"/>
    <mergeCell ref="B297:D298"/>
    <mergeCell ref="E297:H297"/>
    <mergeCell ref="I297:L297"/>
    <mergeCell ref="M297:N297"/>
    <mergeCell ref="C258:C263"/>
    <mergeCell ref="B269:B291"/>
    <mergeCell ref="C269:C274"/>
    <mergeCell ref="C275:C279"/>
    <mergeCell ref="C280:C284"/>
    <mergeCell ref="C292:D292"/>
    <mergeCell ref="C264:D264"/>
    <mergeCell ref="C265:D265"/>
    <mergeCell ref="C266:D266"/>
    <mergeCell ref="C267:D267"/>
    <mergeCell ref="A246:D246"/>
    <mergeCell ref="G247:I247"/>
    <mergeCell ref="A248:N248"/>
    <mergeCell ref="B249:D249"/>
    <mergeCell ref="A250:A251"/>
    <mergeCell ref="B250:D251"/>
    <mergeCell ref="E250:H250"/>
    <mergeCell ref="I250:L250"/>
    <mergeCell ref="M250:N250"/>
    <mergeCell ref="A247:D247"/>
    <mergeCell ref="C243:D243"/>
    <mergeCell ref="C244:D244"/>
    <mergeCell ref="B4:D4"/>
    <mergeCell ref="B54:D54"/>
    <mergeCell ref="B103:D103"/>
    <mergeCell ref="B153:D153"/>
    <mergeCell ref="B201:D201"/>
    <mergeCell ref="B221:B243"/>
    <mergeCell ref="C221:C226"/>
    <mergeCell ref="C227:C231"/>
    <mergeCell ref="B204:B220"/>
    <mergeCell ref="C204:C209"/>
    <mergeCell ref="C210:C215"/>
    <mergeCell ref="C216:D216"/>
    <mergeCell ref="C217:D217"/>
    <mergeCell ref="C218:D218"/>
    <mergeCell ref="C220:D220"/>
    <mergeCell ref="C240:D240"/>
    <mergeCell ref="C241:D241"/>
    <mergeCell ref="C242:D242"/>
    <mergeCell ref="C232:C236"/>
    <mergeCell ref="C237:D237"/>
    <mergeCell ref="C238:D238"/>
    <mergeCell ref="C239:D239"/>
    <mergeCell ref="C194:D194"/>
    <mergeCell ref="C190:D190"/>
    <mergeCell ref="C219:D219"/>
    <mergeCell ref="A200:N200"/>
    <mergeCell ref="A202:A203"/>
    <mergeCell ref="B202:D203"/>
    <mergeCell ref="E202:H202"/>
    <mergeCell ref="I202:L202"/>
    <mergeCell ref="M202:N202"/>
    <mergeCell ref="G199:I199"/>
    <mergeCell ref="C171:D171"/>
    <mergeCell ref="C189:D189"/>
    <mergeCell ref="B172:B194"/>
    <mergeCell ref="C172:C177"/>
    <mergeCell ref="C178:C182"/>
    <mergeCell ref="C193:D193"/>
    <mergeCell ref="C183:C187"/>
    <mergeCell ref="C188:D188"/>
    <mergeCell ref="C191:D191"/>
    <mergeCell ref="C192:D192"/>
    <mergeCell ref="A150:D150"/>
    <mergeCell ref="A151:D151"/>
    <mergeCell ref="C195:D195"/>
    <mergeCell ref="A199:D199"/>
    <mergeCell ref="B156:B171"/>
    <mergeCell ref="C156:C161"/>
    <mergeCell ref="C162:C167"/>
    <mergeCell ref="C168:D168"/>
    <mergeCell ref="C169:D169"/>
    <mergeCell ref="C170:D170"/>
    <mergeCell ref="A152:N152"/>
    <mergeCell ref="A154:A155"/>
    <mergeCell ref="B154:D155"/>
    <mergeCell ref="E154:H154"/>
    <mergeCell ref="I154:L154"/>
    <mergeCell ref="M154:N154"/>
    <mergeCell ref="B122:B144"/>
    <mergeCell ref="C122:C127"/>
    <mergeCell ref="C128:C132"/>
    <mergeCell ref="C141:D141"/>
    <mergeCell ref="C142:D142"/>
    <mergeCell ref="C144:D144"/>
    <mergeCell ref="C133:C137"/>
    <mergeCell ref="C138:D138"/>
    <mergeCell ref="M104:N104"/>
    <mergeCell ref="C145:D145"/>
    <mergeCell ref="C143:D143"/>
    <mergeCell ref="C139:D139"/>
    <mergeCell ref="C118:D118"/>
    <mergeCell ref="C119:D119"/>
    <mergeCell ref="C120:D120"/>
    <mergeCell ref="C121:D121"/>
    <mergeCell ref="C140:D140"/>
    <mergeCell ref="E104:H104"/>
    <mergeCell ref="I104:L104"/>
    <mergeCell ref="C90:D90"/>
    <mergeCell ref="C91:D91"/>
    <mergeCell ref="C92:D92"/>
    <mergeCell ref="C93:D93"/>
    <mergeCell ref="B106:B121"/>
    <mergeCell ref="C106:C111"/>
    <mergeCell ref="C112:C117"/>
    <mergeCell ref="C95:D95"/>
    <mergeCell ref="C96:D96"/>
    <mergeCell ref="A100:D100"/>
    <mergeCell ref="A101:D101"/>
    <mergeCell ref="B73:B95"/>
    <mergeCell ref="C73:C78"/>
    <mergeCell ref="C79:C83"/>
    <mergeCell ref="C94:D94"/>
    <mergeCell ref="C84:C88"/>
    <mergeCell ref="C89:D89"/>
    <mergeCell ref="B57:B72"/>
    <mergeCell ref="C57:C62"/>
    <mergeCell ref="C63:C68"/>
    <mergeCell ref="C69:D69"/>
    <mergeCell ref="C70:D70"/>
    <mergeCell ref="C71:D71"/>
    <mergeCell ref="C72:D72"/>
    <mergeCell ref="A55:A56"/>
    <mergeCell ref="B55:D56"/>
    <mergeCell ref="A51:D51"/>
    <mergeCell ref="A52:D52"/>
    <mergeCell ref="A53:N53"/>
    <mergeCell ref="G52:I52"/>
    <mergeCell ref="A1:D1"/>
    <mergeCell ref="A2:D2"/>
    <mergeCell ref="A3:N3"/>
    <mergeCell ref="G2:I2"/>
    <mergeCell ref="C47:D47"/>
    <mergeCell ref="B24:B46"/>
    <mergeCell ref="C42:D42"/>
    <mergeCell ref="C43:D43"/>
    <mergeCell ref="C44:D44"/>
    <mergeCell ref="C45:D45"/>
    <mergeCell ref="C30:C34"/>
    <mergeCell ref="C35:C39"/>
    <mergeCell ref="C40:D40"/>
    <mergeCell ref="C23:D23"/>
    <mergeCell ref="C46:D46"/>
    <mergeCell ref="C41:D41"/>
    <mergeCell ref="C24:C29"/>
    <mergeCell ref="G101:I101"/>
    <mergeCell ref="G151:I151"/>
    <mergeCell ref="I5:L5"/>
    <mergeCell ref="M5:N5"/>
    <mergeCell ref="M55:N55"/>
    <mergeCell ref="E55:H55"/>
    <mergeCell ref="I55:L55"/>
    <mergeCell ref="A102:N102"/>
    <mergeCell ref="A104:A105"/>
    <mergeCell ref="B104:D105"/>
    <mergeCell ref="E5:H5"/>
    <mergeCell ref="A5:A6"/>
    <mergeCell ref="B5:D6"/>
    <mergeCell ref="B7:B23"/>
    <mergeCell ref="C7:C12"/>
    <mergeCell ref="C13:C18"/>
    <mergeCell ref="C19:D19"/>
    <mergeCell ref="C20:D20"/>
    <mergeCell ref="C22:D22"/>
    <mergeCell ref="C21:D21"/>
    <mergeCell ref="C289:D289"/>
    <mergeCell ref="C290:D290"/>
    <mergeCell ref="C291:D291"/>
    <mergeCell ref="C268:D268"/>
    <mergeCell ref="B252:B268"/>
    <mergeCell ref="C252:C257"/>
    <mergeCell ref="C285:D285"/>
    <mergeCell ref="C286:D286"/>
    <mergeCell ref="C287:D287"/>
    <mergeCell ref="C288:D288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1"/>
  <sheetViews>
    <sheetView zoomScalePageLayoutView="0" workbookViewId="0" topLeftCell="A160">
      <selection activeCell="Q204" sqref="Q204"/>
    </sheetView>
  </sheetViews>
  <sheetFormatPr defaultColWidth="9.140625" defaultRowHeight="12.75"/>
  <cols>
    <col min="1" max="1" width="14.7109375" style="0" customWidth="1"/>
    <col min="2" max="2" width="8.7109375" style="0" customWidth="1"/>
    <col min="3" max="3" width="8.421875" style="0" customWidth="1"/>
    <col min="4" max="5" width="8.8515625" style="0" customWidth="1"/>
    <col min="6" max="8" width="9.00390625" style="0" customWidth="1"/>
    <col min="9" max="9" width="8.8515625" style="0" customWidth="1"/>
    <col min="10" max="10" width="8.421875" style="0" customWidth="1"/>
    <col min="11" max="11" width="8.28125" style="0" customWidth="1"/>
    <col min="12" max="13" width="8.7109375" style="0" customWidth="1"/>
    <col min="14" max="14" width="8.28125" style="0" customWidth="1"/>
    <col min="15" max="15" width="10.57421875" style="0" customWidth="1"/>
  </cols>
  <sheetData>
    <row r="1" spans="1:3" ht="12.75">
      <c r="A1" s="483" t="s">
        <v>22</v>
      </c>
      <c r="B1" s="483"/>
      <c r="C1" s="483"/>
    </row>
    <row r="2" spans="1:9" ht="12.75">
      <c r="A2" s="483" t="s">
        <v>23</v>
      </c>
      <c r="B2" s="483"/>
      <c r="C2" s="483"/>
      <c r="E2" s="26"/>
      <c r="F2" s="26"/>
      <c r="G2" s="2"/>
      <c r="H2" s="26"/>
      <c r="I2" s="26"/>
    </row>
    <row r="3" spans="1:14" ht="12.75">
      <c r="A3" s="26" t="s">
        <v>110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ht="12.75">
      <c r="A5" s="484" t="s">
        <v>21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</row>
    <row r="6" spans="1:15" ht="12.75">
      <c r="A6" s="484" t="s">
        <v>524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2:15" ht="12.75">
      <c r="L8" s="28"/>
      <c r="M8" s="28"/>
      <c r="N8" s="504" t="s">
        <v>357</v>
      </c>
      <c r="O8" s="504"/>
    </row>
    <row r="9" spans="1:15" ht="15" customHeight="1">
      <c r="A9" s="408" t="s">
        <v>316</v>
      </c>
      <c r="B9" s="703" t="s">
        <v>85</v>
      </c>
      <c r="C9" s="703" t="s">
        <v>83</v>
      </c>
      <c r="D9" s="508" t="s">
        <v>363</v>
      </c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485" t="s">
        <v>124</v>
      </c>
    </row>
    <row r="10" spans="1:15" ht="15" customHeight="1">
      <c r="A10" s="430" t="s">
        <v>318</v>
      </c>
      <c r="B10" s="704"/>
      <c r="C10" s="704"/>
      <c r="D10" s="431" t="s">
        <v>308</v>
      </c>
      <c r="E10" s="432" t="s">
        <v>309</v>
      </c>
      <c r="F10" s="432" t="s">
        <v>166</v>
      </c>
      <c r="G10" s="432" t="s">
        <v>310</v>
      </c>
      <c r="H10" s="432" t="s">
        <v>311</v>
      </c>
      <c r="I10" s="432" t="s">
        <v>167</v>
      </c>
      <c r="J10" s="432" t="s">
        <v>312</v>
      </c>
      <c r="K10" s="432" t="s">
        <v>169</v>
      </c>
      <c r="L10" s="432" t="s">
        <v>170</v>
      </c>
      <c r="M10" s="432" t="s">
        <v>314</v>
      </c>
      <c r="N10" s="433" t="s">
        <v>313</v>
      </c>
      <c r="O10" s="487"/>
    </row>
    <row r="11" spans="1:15" ht="15" customHeight="1">
      <c r="A11" s="95" t="s">
        <v>317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  <c r="O11" s="98"/>
    </row>
    <row r="12" spans="1:15" ht="15" customHeight="1">
      <c r="A12" s="4" t="s">
        <v>2</v>
      </c>
      <c r="B12" s="41">
        <v>18951</v>
      </c>
      <c r="C12" s="41">
        <f>O12/B12</f>
        <v>119.24083161838425</v>
      </c>
      <c r="D12" s="41">
        <v>2205358</v>
      </c>
      <c r="E12" s="41">
        <v>54375</v>
      </c>
      <c r="F12" s="41">
        <v>0</v>
      </c>
      <c r="G12" s="75">
        <v>0</v>
      </c>
      <c r="H12" s="75">
        <v>0</v>
      </c>
      <c r="I12" s="41">
        <v>0</v>
      </c>
      <c r="J12" s="41">
        <v>0</v>
      </c>
      <c r="K12" s="41">
        <v>0</v>
      </c>
      <c r="L12" s="41">
        <v>0</v>
      </c>
      <c r="M12" s="87">
        <v>0</v>
      </c>
      <c r="N12" s="87">
        <v>0</v>
      </c>
      <c r="O12" s="41">
        <f>SUM(D12:N12)</f>
        <v>2259733</v>
      </c>
    </row>
    <row r="13" spans="1:15" ht="15" customHeight="1">
      <c r="A13" s="4" t="s">
        <v>3</v>
      </c>
      <c r="B13" s="41">
        <v>44846</v>
      </c>
      <c r="C13" s="41">
        <f>O13/B13</f>
        <v>97.96142353833118</v>
      </c>
      <c r="D13" s="41">
        <v>3405237</v>
      </c>
      <c r="E13" s="41">
        <v>987941</v>
      </c>
      <c r="F13" s="41">
        <v>0</v>
      </c>
      <c r="G13" s="75">
        <v>0</v>
      </c>
      <c r="H13" s="75">
        <v>0</v>
      </c>
      <c r="I13" s="41">
        <v>0</v>
      </c>
      <c r="J13" s="41">
        <v>0</v>
      </c>
      <c r="K13" s="41">
        <v>0</v>
      </c>
      <c r="L13" s="41">
        <v>0</v>
      </c>
      <c r="M13" s="87">
        <v>0</v>
      </c>
      <c r="N13" s="87">
        <v>0</v>
      </c>
      <c r="O13" s="41">
        <f>SUM(D13:N13)</f>
        <v>4393178</v>
      </c>
    </row>
    <row r="14" spans="1:15" ht="15" customHeight="1">
      <c r="A14" s="48" t="s">
        <v>288</v>
      </c>
      <c r="B14" s="45">
        <f>SUM(B12:B13)</f>
        <v>63797</v>
      </c>
      <c r="C14" s="45">
        <f>O14/B14</f>
        <v>104.28250544696459</v>
      </c>
      <c r="D14" s="45">
        <f aca="true" t="shared" si="0" ref="D14:O14">SUM(D12:D13)</f>
        <v>5610595</v>
      </c>
      <c r="E14" s="45">
        <f t="shared" si="0"/>
        <v>1042316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59">
        <f t="shared" si="0"/>
        <v>6652911</v>
      </c>
    </row>
    <row r="15" spans="1:15" ht="15" customHeight="1">
      <c r="A15" s="89" t="s">
        <v>319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</row>
    <row r="16" spans="1:15" ht="15" customHeight="1">
      <c r="A16" s="4" t="s">
        <v>2</v>
      </c>
      <c r="B16" s="41">
        <v>4694</v>
      </c>
      <c r="C16" s="41">
        <f>O16/B16</f>
        <v>111.6934384320409</v>
      </c>
      <c r="D16" s="41">
        <v>499270</v>
      </c>
      <c r="E16" s="41">
        <v>25019</v>
      </c>
      <c r="F16" s="41">
        <v>0</v>
      </c>
      <c r="G16" s="75">
        <v>0</v>
      </c>
      <c r="H16" s="75">
        <v>0</v>
      </c>
      <c r="I16" s="41">
        <v>0</v>
      </c>
      <c r="J16" s="41">
        <v>0</v>
      </c>
      <c r="K16" s="41">
        <v>0</v>
      </c>
      <c r="L16" s="41">
        <v>0</v>
      </c>
      <c r="M16" s="87">
        <v>0</v>
      </c>
      <c r="N16" s="87">
        <v>0</v>
      </c>
      <c r="O16" s="41">
        <f>SUM(D16:N16)</f>
        <v>524289</v>
      </c>
    </row>
    <row r="17" spans="1:15" ht="15" customHeight="1">
      <c r="A17" s="4" t="s">
        <v>3</v>
      </c>
      <c r="B17" s="41">
        <v>13239</v>
      </c>
      <c r="C17" s="41">
        <f>O17/B17</f>
        <v>53.9123800891306</v>
      </c>
      <c r="D17" s="41">
        <v>592300</v>
      </c>
      <c r="E17" s="41">
        <v>121446</v>
      </c>
      <c r="F17" s="41">
        <v>0</v>
      </c>
      <c r="G17" s="75">
        <v>0</v>
      </c>
      <c r="H17" s="75">
        <v>0</v>
      </c>
      <c r="I17" s="41">
        <v>0</v>
      </c>
      <c r="J17" s="41">
        <v>0</v>
      </c>
      <c r="K17" s="41">
        <v>0</v>
      </c>
      <c r="L17" s="41">
        <v>0</v>
      </c>
      <c r="M17" s="87">
        <v>0</v>
      </c>
      <c r="N17" s="87">
        <v>0</v>
      </c>
      <c r="O17" s="41">
        <f>SUM(D17:N17)</f>
        <v>713746</v>
      </c>
    </row>
    <row r="18" spans="1:15" ht="15" customHeight="1">
      <c r="A18" s="48" t="s">
        <v>288</v>
      </c>
      <c r="B18" s="45">
        <f>SUM(B16:B17)</f>
        <v>17933</v>
      </c>
      <c r="C18" s="45">
        <f>O18/B18</f>
        <v>69.03669213182401</v>
      </c>
      <c r="D18" s="45">
        <f aca="true" t="shared" si="1" ref="D18:O18">SUM(D16:D17)</f>
        <v>1091570</v>
      </c>
      <c r="E18" s="45">
        <f t="shared" si="1"/>
        <v>146465</v>
      </c>
      <c r="F18" s="45">
        <f t="shared" si="1"/>
        <v>0</v>
      </c>
      <c r="G18" s="45">
        <f t="shared" si="1"/>
        <v>0</v>
      </c>
      <c r="H18" s="45">
        <f t="shared" si="1"/>
        <v>0</v>
      </c>
      <c r="I18" s="45">
        <f t="shared" si="1"/>
        <v>0</v>
      </c>
      <c r="J18" s="45">
        <f t="shared" si="1"/>
        <v>0</v>
      </c>
      <c r="K18" s="45">
        <f t="shared" si="1"/>
        <v>0</v>
      </c>
      <c r="L18" s="45">
        <f t="shared" si="1"/>
        <v>0</v>
      </c>
      <c r="M18" s="45">
        <f t="shared" si="1"/>
        <v>0</v>
      </c>
      <c r="N18" s="45">
        <f t="shared" si="1"/>
        <v>0</v>
      </c>
      <c r="O18" s="59">
        <f t="shared" si="1"/>
        <v>1238035</v>
      </c>
    </row>
    <row r="19" spans="1:15" ht="15" customHeight="1">
      <c r="A19" s="423" t="s">
        <v>9</v>
      </c>
      <c r="B19" s="422">
        <f>B14+B18</f>
        <v>81730</v>
      </c>
      <c r="C19" s="422">
        <f>O19/B19</f>
        <v>96.54895387250704</v>
      </c>
      <c r="D19" s="422">
        <f aca="true" t="shared" si="2" ref="D19:O19">D14+D18</f>
        <v>6702165</v>
      </c>
      <c r="E19" s="422">
        <f t="shared" si="2"/>
        <v>1188781</v>
      </c>
      <c r="F19" s="422">
        <f t="shared" si="2"/>
        <v>0</v>
      </c>
      <c r="G19" s="422">
        <f t="shared" si="2"/>
        <v>0</v>
      </c>
      <c r="H19" s="422">
        <f t="shared" si="2"/>
        <v>0</v>
      </c>
      <c r="I19" s="422">
        <f t="shared" si="2"/>
        <v>0</v>
      </c>
      <c r="J19" s="422">
        <f t="shared" si="2"/>
        <v>0</v>
      </c>
      <c r="K19" s="422">
        <f t="shared" si="2"/>
        <v>0</v>
      </c>
      <c r="L19" s="422">
        <f t="shared" si="2"/>
        <v>0</v>
      </c>
      <c r="M19" s="422">
        <f t="shared" si="2"/>
        <v>0</v>
      </c>
      <c r="N19" s="422">
        <f t="shared" si="2"/>
        <v>0</v>
      </c>
      <c r="O19" s="422">
        <f t="shared" si="2"/>
        <v>7890946</v>
      </c>
    </row>
    <row r="20" spans="5:10" ht="15" customHeight="1">
      <c r="E20" s="195"/>
      <c r="F20" s="196"/>
      <c r="G20" s="196"/>
      <c r="H20" s="196"/>
      <c r="I20" s="196"/>
      <c r="J20" s="195"/>
    </row>
    <row r="21" spans="1:15" ht="15" customHeight="1">
      <c r="A21" s="611" t="s">
        <v>320</v>
      </c>
      <c r="B21" s="702"/>
      <c r="C21" s="612"/>
      <c r="D21" s="59">
        <v>4815829</v>
      </c>
      <c r="E21" s="59">
        <v>854197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59">
        <f>SUM(D21:N21)</f>
        <v>5670026</v>
      </c>
    </row>
    <row r="22" spans="1:15" ht="15" customHeight="1">
      <c r="A22" s="690" t="s">
        <v>394</v>
      </c>
      <c r="B22" s="690"/>
      <c r="C22" s="690"/>
      <c r="D22" s="41">
        <v>96317</v>
      </c>
      <c r="E22" s="41">
        <v>17084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41">
        <f>SUM(D22:N22)</f>
        <v>113401</v>
      </c>
    </row>
    <row r="23" spans="1:15" ht="15" customHeight="1">
      <c r="A23" s="690" t="s">
        <v>321</v>
      </c>
      <c r="B23" s="690"/>
      <c r="C23" s="690"/>
      <c r="D23" s="41">
        <v>240791</v>
      </c>
      <c r="E23" s="41">
        <v>42710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41">
        <f>SUM(D23:N23)</f>
        <v>283501</v>
      </c>
    </row>
    <row r="24" spans="1:15" ht="15" customHeight="1">
      <c r="A24" s="699" t="s">
        <v>322</v>
      </c>
      <c r="B24" s="699"/>
      <c r="C24" s="699"/>
      <c r="D24" s="422">
        <f aca="true" t="shared" si="3" ref="D24:O24">SUM(D22:D23)</f>
        <v>337108</v>
      </c>
      <c r="E24" s="422">
        <f t="shared" si="3"/>
        <v>59794</v>
      </c>
      <c r="F24" s="422">
        <f t="shared" si="3"/>
        <v>0</v>
      </c>
      <c r="G24" s="422">
        <f t="shared" si="3"/>
        <v>0</v>
      </c>
      <c r="H24" s="422">
        <f t="shared" si="3"/>
        <v>0</v>
      </c>
      <c r="I24" s="422">
        <f t="shared" si="3"/>
        <v>0</v>
      </c>
      <c r="J24" s="422">
        <f t="shared" si="3"/>
        <v>0</v>
      </c>
      <c r="K24" s="422">
        <f t="shared" si="3"/>
        <v>0</v>
      </c>
      <c r="L24" s="422">
        <f t="shared" si="3"/>
        <v>0</v>
      </c>
      <c r="M24" s="422">
        <f t="shared" si="3"/>
        <v>0</v>
      </c>
      <c r="N24" s="422">
        <f t="shared" si="3"/>
        <v>0</v>
      </c>
      <c r="O24" s="422">
        <f t="shared" si="3"/>
        <v>396902</v>
      </c>
    </row>
    <row r="40" spans="1:3" ht="12.75">
      <c r="A40" s="483" t="s">
        <v>22</v>
      </c>
      <c r="B40" s="483"/>
      <c r="C40" s="483"/>
    </row>
    <row r="41" spans="1:9" ht="12.75">
      <c r="A41" s="483" t="s">
        <v>23</v>
      </c>
      <c r="B41" s="483"/>
      <c r="C41" s="483"/>
      <c r="E41" s="26"/>
      <c r="F41" s="26"/>
      <c r="G41" s="2"/>
      <c r="H41" s="26"/>
      <c r="I41" s="26"/>
    </row>
    <row r="42" spans="1:14" ht="12.75">
      <c r="A42" s="26" t="s">
        <v>65</v>
      </c>
      <c r="B42" s="26"/>
      <c r="C42" s="26"/>
      <c r="D42" s="26"/>
      <c r="E42" s="26"/>
      <c r="F42" s="26"/>
      <c r="G42" s="26"/>
      <c r="H42" s="194"/>
      <c r="I42" s="194"/>
      <c r="J42" s="26"/>
      <c r="K42" s="26"/>
      <c r="L42" s="26"/>
      <c r="M42" s="26"/>
      <c r="N42" s="26"/>
    </row>
    <row r="43" spans="1:14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5" ht="12.75">
      <c r="A44" s="484" t="s">
        <v>21</v>
      </c>
      <c r="B44" s="484"/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</row>
    <row r="45" spans="1:15" ht="12.75">
      <c r="A45" s="484" t="s">
        <v>524</v>
      </c>
      <c r="B45" s="484"/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2:15" ht="12.75">
      <c r="L47" s="28"/>
      <c r="M47" s="28"/>
      <c r="N47" s="504" t="s">
        <v>358</v>
      </c>
      <c r="O47" s="504"/>
    </row>
    <row r="48" spans="1:15" ht="15" customHeight="1">
      <c r="A48" s="408" t="s">
        <v>316</v>
      </c>
      <c r="B48" s="703" t="s">
        <v>85</v>
      </c>
      <c r="C48" s="703" t="s">
        <v>83</v>
      </c>
      <c r="D48" s="508" t="s">
        <v>363</v>
      </c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485" t="s">
        <v>124</v>
      </c>
    </row>
    <row r="49" spans="1:15" ht="15" customHeight="1">
      <c r="A49" s="430" t="s">
        <v>318</v>
      </c>
      <c r="B49" s="704"/>
      <c r="C49" s="704"/>
      <c r="D49" s="431" t="s">
        <v>308</v>
      </c>
      <c r="E49" s="432" t="s">
        <v>309</v>
      </c>
      <c r="F49" s="432" t="s">
        <v>166</v>
      </c>
      <c r="G49" s="432" t="s">
        <v>310</v>
      </c>
      <c r="H49" s="432" t="s">
        <v>311</v>
      </c>
      <c r="I49" s="432" t="s">
        <v>167</v>
      </c>
      <c r="J49" s="432" t="s">
        <v>312</v>
      </c>
      <c r="K49" s="432" t="s">
        <v>169</v>
      </c>
      <c r="L49" s="432" t="s">
        <v>170</v>
      </c>
      <c r="M49" s="432" t="s">
        <v>314</v>
      </c>
      <c r="N49" s="433" t="s">
        <v>313</v>
      </c>
      <c r="O49" s="487"/>
    </row>
    <row r="50" spans="1:15" ht="15" customHeight="1">
      <c r="A50" s="95" t="s">
        <v>317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/>
      <c r="O50" s="98"/>
    </row>
    <row r="51" spans="1:15" ht="15" customHeight="1">
      <c r="A51" s="4" t="s">
        <v>2</v>
      </c>
      <c r="B51" s="58">
        <v>10702</v>
      </c>
      <c r="C51" s="44">
        <v>102</v>
      </c>
      <c r="D51" s="58">
        <v>86597</v>
      </c>
      <c r="E51" s="58">
        <v>93619</v>
      </c>
      <c r="F51" s="58">
        <v>380478</v>
      </c>
      <c r="G51" s="44">
        <v>528334</v>
      </c>
      <c r="H51" s="44">
        <v>0</v>
      </c>
      <c r="I51" s="58">
        <v>0</v>
      </c>
      <c r="J51" s="58">
        <v>0</v>
      </c>
      <c r="K51" s="58">
        <v>0</v>
      </c>
      <c r="L51" s="58">
        <v>0</v>
      </c>
      <c r="M51" s="66">
        <v>0</v>
      </c>
      <c r="N51" s="66">
        <v>0</v>
      </c>
      <c r="O51" s="41">
        <f>SUM(D51:N51)</f>
        <v>1089028</v>
      </c>
    </row>
    <row r="52" spans="1:15" ht="15" customHeight="1">
      <c r="A52" s="4" t="s">
        <v>3</v>
      </c>
      <c r="B52" s="58">
        <v>30073</v>
      </c>
      <c r="C52" s="44">
        <v>91</v>
      </c>
      <c r="D52" s="58">
        <v>966316</v>
      </c>
      <c r="E52" s="58">
        <v>671144</v>
      </c>
      <c r="F52" s="58">
        <v>220813</v>
      </c>
      <c r="G52" s="44">
        <v>731538</v>
      </c>
      <c r="H52" s="44">
        <v>0</v>
      </c>
      <c r="I52" s="58">
        <v>137294</v>
      </c>
      <c r="J52" s="58">
        <v>0</v>
      </c>
      <c r="K52" s="58">
        <v>0</v>
      </c>
      <c r="L52" s="58">
        <v>0</v>
      </c>
      <c r="M52" s="66">
        <v>0</v>
      </c>
      <c r="N52" s="66">
        <v>0</v>
      </c>
      <c r="O52" s="41">
        <f>SUM(D52:N52)</f>
        <v>2727105</v>
      </c>
    </row>
    <row r="53" spans="1:15" ht="15" customHeight="1">
      <c r="A53" s="48" t="s">
        <v>288</v>
      </c>
      <c r="B53" s="45">
        <f>SUM(B51:B52)</f>
        <v>40775</v>
      </c>
      <c r="C53" s="45">
        <f>O53/B53</f>
        <v>93.59001839362354</v>
      </c>
      <c r="D53" s="45">
        <f aca="true" t="shared" si="4" ref="D53:O53">SUM(D51:D52)</f>
        <v>1052913</v>
      </c>
      <c r="E53" s="45">
        <f t="shared" si="4"/>
        <v>764763</v>
      </c>
      <c r="F53" s="45">
        <f t="shared" si="4"/>
        <v>601291</v>
      </c>
      <c r="G53" s="45">
        <f t="shared" si="4"/>
        <v>1259872</v>
      </c>
      <c r="H53" s="45">
        <f t="shared" si="4"/>
        <v>0</v>
      </c>
      <c r="I53" s="45">
        <f t="shared" si="4"/>
        <v>137294</v>
      </c>
      <c r="J53" s="45">
        <f t="shared" si="4"/>
        <v>0</v>
      </c>
      <c r="K53" s="45">
        <f t="shared" si="4"/>
        <v>0</v>
      </c>
      <c r="L53" s="45">
        <f t="shared" si="4"/>
        <v>0</v>
      </c>
      <c r="M53" s="45">
        <f t="shared" si="4"/>
        <v>0</v>
      </c>
      <c r="N53" s="45">
        <f t="shared" si="4"/>
        <v>0</v>
      </c>
      <c r="O53" s="59">
        <f t="shared" si="4"/>
        <v>3816133</v>
      </c>
    </row>
    <row r="54" spans="1:15" ht="15" customHeight="1">
      <c r="A54" s="89" t="s">
        <v>319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1"/>
    </row>
    <row r="55" spans="1:15" ht="15" customHeight="1">
      <c r="A55" s="4" t="s">
        <v>2</v>
      </c>
      <c r="B55" s="58">
        <v>841</v>
      </c>
      <c r="C55" s="58">
        <v>0</v>
      </c>
      <c r="D55" s="58">
        <v>2987</v>
      </c>
      <c r="E55" s="44">
        <v>14642</v>
      </c>
      <c r="F55" s="58">
        <v>30668</v>
      </c>
      <c r="G55" s="44">
        <v>8669</v>
      </c>
      <c r="H55" s="44">
        <v>874</v>
      </c>
      <c r="I55" s="58">
        <v>874</v>
      </c>
      <c r="J55" s="58">
        <v>2550</v>
      </c>
      <c r="K55" s="58">
        <v>0</v>
      </c>
      <c r="L55" s="58">
        <v>0</v>
      </c>
      <c r="M55" s="66">
        <v>0</v>
      </c>
      <c r="N55" s="66">
        <v>0</v>
      </c>
      <c r="O55" s="41">
        <f>SUM(D55:N55)</f>
        <v>61264</v>
      </c>
    </row>
    <row r="56" spans="1:15" ht="15" customHeight="1">
      <c r="A56" s="4" t="s">
        <v>3</v>
      </c>
      <c r="B56" s="58">
        <v>17629</v>
      </c>
      <c r="C56" s="58">
        <v>0</v>
      </c>
      <c r="D56" s="58">
        <v>41759</v>
      </c>
      <c r="E56" s="44">
        <v>207029</v>
      </c>
      <c r="F56" s="58">
        <v>172589</v>
      </c>
      <c r="G56" s="44">
        <v>163247</v>
      </c>
      <c r="H56" s="44">
        <v>24453</v>
      </c>
      <c r="I56" s="58">
        <v>63801</v>
      </c>
      <c r="J56" s="58">
        <v>86058</v>
      </c>
      <c r="K56" s="58">
        <v>0</v>
      </c>
      <c r="L56" s="58">
        <v>0</v>
      </c>
      <c r="M56" s="66">
        <v>0</v>
      </c>
      <c r="N56" s="66">
        <v>0</v>
      </c>
      <c r="O56" s="41">
        <f>SUM(D56:N56)</f>
        <v>758936</v>
      </c>
    </row>
    <row r="57" spans="1:15" ht="15" customHeight="1">
      <c r="A57" s="48" t="s">
        <v>288</v>
      </c>
      <c r="B57" s="45">
        <f>SUM(B55:B56)</f>
        <v>18470</v>
      </c>
      <c r="C57" s="45">
        <f>O57/B57</f>
        <v>44.40714672441798</v>
      </c>
      <c r="D57" s="45">
        <f aca="true" t="shared" si="5" ref="D57:O57">SUM(D55:D56)</f>
        <v>44746</v>
      </c>
      <c r="E57" s="45">
        <f t="shared" si="5"/>
        <v>221671</v>
      </c>
      <c r="F57" s="45">
        <f t="shared" si="5"/>
        <v>203257</v>
      </c>
      <c r="G57" s="45">
        <f t="shared" si="5"/>
        <v>171916</v>
      </c>
      <c r="H57" s="45">
        <f t="shared" si="5"/>
        <v>25327</v>
      </c>
      <c r="I57" s="45">
        <f t="shared" si="5"/>
        <v>64675</v>
      </c>
      <c r="J57" s="45">
        <f t="shared" si="5"/>
        <v>88608</v>
      </c>
      <c r="K57" s="45">
        <f t="shared" si="5"/>
        <v>0</v>
      </c>
      <c r="L57" s="45">
        <f t="shared" si="5"/>
        <v>0</v>
      </c>
      <c r="M57" s="45">
        <f t="shared" si="5"/>
        <v>0</v>
      </c>
      <c r="N57" s="45">
        <f t="shared" si="5"/>
        <v>0</v>
      </c>
      <c r="O57" s="59">
        <f t="shared" si="5"/>
        <v>820200</v>
      </c>
    </row>
    <row r="58" spans="1:15" ht="15" customHeight="1">
      <c r="A58" s="423" t="s">
        <v>9</v>
      </c>
      <c r="B58" s="422">
        <f>B53+B57</f>
        <v>59245</v>
      </c>
      <c r="C58" s="422">
        <f>O58/B58</f>
        <v>78.25694995358258</v>
      </c>
      <c r="D58" s="422">
        <f aca="true" t="shared" si="6" ref="D58:O58">D53+D57</f>
        <v>1097659</v>
      </c>
      <c r="E58" s="422">
        <f t="shared" si="6"/>
        <v>986434</v>
      </c>
      <c r="F58" s="422">
        <f t="shared" si="6"/>
        <v>804548</v>
      </c>
      <c r="G58" s="422">
        <f t="shared" si="6"/>
        <v>1431788</v>
      </c>
      <c r="H58" s="422">
        <f t="shared" si="6"/>
        <v>25327</v>
      </c>
      <c r="I58" s="422">
        <f t="shared" si="6"/>
        <v>201969</v>
      </c>
      <c r="J58" s="422">
        <f t="shared" si="6"/>
        <v>88608</v>
      </c>
      <c r="K58" s="422">
        <f t="shared" si="6"/>
        <v>0</v>
      </c>
      <c r="L58" s="422">
        <f t="shared" si="6"/>
        <v>0</v>
      </c>
      <c r="M58" s="422">
        <f t="shared" si="6"/>
        <v>0</v>
      </c>
      <c r="N58" s="422">
        <f t="shared" si="6"/>
        <v>0</v>
      </c>
      <c r="O58" s="422">
        <f t="shared" si="6"/>
        <v>4636333</v>
      </c>
    </row>
    <row r="59" spans="5:10" ht="15" customHeight="1">
      <c r="E59" s="195"/>
      <c r="F59" s="196"/>
      <c r="G59" s="196"/>
      <c r="H59" s="196"/>
      <c r="I59" s="196"/>
      <c r="J59" s="195"/>
    </row>
    <row r="60" spans="1:15" ht="15" customHeight="1">
      <c r="A60" s="611" t="s">
        <v>320</v>
      </c>
      <c r="B60" s="702"/>
      <c r="C60" s="612"/>
      <c r="D60" s="59">
        <v>861762</v>
      </c>
      <c r="E60" s="59">
        <v>774440</v>
      </c>
      <c r="F60" s="59">
        <v>631643</v>
      </c>
      <c r="G60" s="59">
        <v>1124084</v>
      </c>
      <c r="H60" s="59">
        <v>19884</v>
      </c>
      <c r="I60" s="59">
        <v>158564</v>
      </c>
      <c r="J60" s="59">
        <v>69565</v>
      </c>
      <c r="K60" s="59">
        <v>0</v>
      </c>
      <c r="L60" s="59">
        <v>0</v>
      </c>
      <c r="M60" s="59">
        <v>0</v>
      </c>
      <c r="N60" s="59">
        <v>0</v>
      </c>
      <c r="O60" s="59">
        <f>SUM(D60:N60)</f>
        <v>3639942</v>
      </c>
    </row>
    <row r="61" spans="1:15" ht="15" customHeight="1">
      <c r="A61" s="690" t="s">
        <v>394</v>
      </c>
      <c r="B61" s="690"/>
      <c r="C61" s="690"/>
      <c r="D61" s="41">
        <v>17235</v>
      </c>
      <c r="E61" s="41">
        <v>15489</v>
      </c>
      <c r="F61" s="41">
        <v>12633</v>
      </c>
      <c r="G61" s="41">
        <v>22482</v>
      </c>
      <c r="H61" s="41">
        <v>398</v>
      </c>
      <c r="I61" s="41">
        <v>3171</v>
      </c>
      <c r="J61" s="41">
        <v>1391</v>
      </c>
      <c r="K61" s="41">
        <v>0</v>
      </c>
      <c r="L61" s="41">
        <v>0</v>
      </c>
      <c r="M61" s="41">
        <v>0</v>
      </c>
      <c r="N61" s="41">
        <v>0</v>
      </c>
      <c r="O61" s="80">
        <f>SUM(D61:N61)</f>
        <v>72799</v>
      </c>
    </row>
    <row r="62" spans="1:15" ht="15" customHeight="1">
      <c r="A62" s="690" t="s">
        <v>321</v>
      </c>
      <c r="B62" s="690"/>
      <c r="C62" s="690"/>
      <c r="D62" s="41">
        <v>43088</v>
      </c>
      <c r="E62" s="41">
        <v>38722</v>
      </c>
      <c r="F62" s="41">
        <v>31582</v>
      </c>
      <c r="G62" s="41">
        <v>56204</v>
      </c>
      <c r="H62" s="41">
        <v>994</v>
      </c>
      <c r="I62" s="41">
        <v>7928</v>
      </c>
      <c r="J62" s="41">
        <v>3478</v>
      </c>
      <c r="K62" s="41">
        <v>0</v>
      </c>
      <c r="L62" s="41">
        <v>0</v>
      </c>
      <c r="M62" s="41">
        <v>0</v>
      </c>
      <c r="N62" s="41">
        <v>0</v>
      </c>
      <c r="O62" s="80">
        <f>SUM(D62:N62)</f>
        <v>181996</v>
      </c>
    </row>
    <row r="63" spans="1:15" ht="15" customHeight="1">
      <c r="A63" s="699" t="s">
        <v>322</v>
      </c>
      <c r="B63" s="699"/>
      <c r="C63" s="699"/>
      <c r="D63" s="422">
        <f aca="true" t="shared" si="7" ref="D63:N63">SUM(D61:D62)</f>
        <v>60323</v>
      </c>
      <c r="E63" s="422">
        <f t="shared" si="7"/>
        <v>54211</v>
      </c>
      <c r="F63" s="422">
        <f t="shared" si="7"/>
        <v>44215</v>
      </c>
      <c r="G63" s="422">
        <f t="shared" si="7"/>
        <v>78686</v>
      </c>
      <c r="H63" s="422">
        <f t="shared" si="7"/>
        <v>1392</v>
      </c>
      <c r="I63" s="422">
        <f t="shared" si="7"/>
        <v>11099</v>
      </c>
      <c r="J63" s="422">
        <f t="shared" si="7"/>
        <v>4869</v>
      </c>
      <c r="K63" s="422">
        <f t="shared" si="7"/>
        <v>0</v>
      </c>
      <c r="L63" s="422">
        <f t="shared" si="7"/>
        <v>0</v>
      </c>
      <c r="M63" s="422">
        <f t="shared" si="7"/>
        <v>0</v>
      </c>
      <c r="N63" s="422">
        <f t="shared" si="7"/>
        <v>0</v>
      </c>
      <c r="O63" s="59">
        <f>SUM(D63:N63)</f>
        <v>254795</v>
      </c>
    </row>
    <row r="79" spans="1:3" ht="12.75">
      <c r="A79" s="483" t="s">
        <v>22</v>
      </c>
      <c r="B79" s="483"/>
      <c r="C79" s="483"/>
    </row>
    <row r="80" spans="1:9" ht="12.75">
      <c r="A80" s="483" t="s">
        <v>23</v>
      </c>
      <c r="B80" s="483"/>
      <c r="C80" s="483"/>
      <c r="E80" s="26"/>
      <c r="F80" s="26"/>
      <c r="G80" s="2"/>
      <c r="H80" s="26"/>
      <c r="I80" s="26"/>
    </row>
    <row r="81" spans="1:14" ht="12.75">
      <c r="A81" s="26" t="s">
        <v>71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5" ht="12.75">
      <c r="A83" s="484" t="s">
        <v>21</v>
      </c>
      <c r="B83" s="484"/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</row>
    <row r="84" spans="1:15" ht="12.75">
      <c r="A84" s="484" t="s">
        <v>524</v>
      </c>
      <c r="B84" s="484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2:15" ht="12.75">
      <c r="L86" s="28"/>
      <c r="M86" s="28"/>
      <c r="N86" s="504" t="s">
        <v>359</v>
      </c>
      <c r="O86" s="504"/>
    </row>
    <row r="87" spans="1:15" ht="15" customHeight="1">
      <c r="A87" s="408" t="s">
        <v>316</v>
      </c>
      <c r="B87" s="703" t="s">
        <v>85</v>
      </c>
      <c r="C87" s="703" t="s">
        <v>83</v>
      </c>
      <c r="D87" s="508" t="s">
        <v>363</v>
      </c>
      <c r="E87" s="509"/>
      <c r="F87" s="509"/>
      <c r="G87" s="509"/>
      <c r="H87" s="509"/>
      <c r="I87" s="509"/>
      <c r="J87" s="509"/>
      <c r="K87" s="509"/>
      <c r="L87" s="509"/>
      <c r="M87" s="509"/>
      <c r="N87" s="509"/>
      <c r="O87" s="485" t="s">
        <v>124</v>
      </c>
    </row>
    <row r="88" spans="1:15" ht="15" customHeight="1">
      <c r="A88" s="430" t="s">
        <v>318</v>
      </c>
      <c r="B88" s="704"/>
      <c r="C88" s="704"/>
      <c r="D88" s="431" t="s">
        <v>308</v>
      </c>
      <c r="E88" s="432" t="s">
        <v>309</v>
      </c>
      <c r="F88" s="432" t="s">
        <v>166</v>
      </c>
      <c r="G88" s="432" t="s">
        <v>310</v>
      </c>
      <c r="H88" s="432" t="s">
        <v>311</v>
      </c>
      <c r="I88" s="432" t="s">
        <v>167</v>
      </c>
      <c r="J88" s="432" t="s">
        <v>312</v>
      </c>
      <c r="K88" s="432" t="s">
        <v>169</v>
      </c>
      <c r="L88" s="432" t="s">
        <v>170</v>
      </c>
      <c r="M88" s="432" t="s">
        <v>314</v>
      </c>
      <c r="N88" s="433" t="s">
        <v>313</v>
      </c>
      <c r="O88" s="487"/>
    </row>
    <row r="89" spans="1:15" ht="15" customHeight="1">
      <c r="A89" s="95" t="s">
        <v>317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7"/>
      <c r="O89" s="98"/>
    </row>
    <row r="90" spans="1:15" ht="15" customHeight="1">
      <c r="A90" s="4" t="s">
        <v>2</v>
      </c>
      <c r="B90" s="75">
        <v>150</v>
      </c>
      <c r="C90" s="41">
        <v>140</v>
      </c>
      <c r="D90" s="41">
        <v>0</v>
      </c>
      <c r="E90" s="41">
        <v>0</v>
      </c>
      <c r="F90" s="41">
        <v>0</v>
      </c>
      <c r="G90" s="75">
        <v>0</v>
      </c>
      <c r="H90" s="75">
        <v>0</v>
      </c>
      <c r="I90" s="41">
        <v>0</v>
      </c>
      <c r="J90" s="41">
        <v>0</v>
      </c>
      <c r="K90" s="41">
        <v>18140</v>
      </c>
      <c r="L90" s="41">
        <v>2791</v>
      </c>
      <c r="M90" s="87">
        <v>0</v>
      </c>
      <c r="N90" s="87">
        <v>0</v>
      </c>
      <c r="O90" s="41">
        <f>SUM(D90:N90)</f>
        <v>20931</v>
      </c>
    </row>
    <row r="91" spans="1:15" ht="15" customHeight="1">
      <c r="A91" s="4" t="s">
        <v>3</v>
      </c>
      <c r="B91" s="75">
        <v>25069</v>
      </c>
      <c r="C91" s="41">
        <v>86</v>
      </c>
      <c r="D91" s="41">
        <v>0</v>
      </c>
      <c r="E91" s="41">
        <v>0</v>
      </c>
      <c r="F91" s="41">
        <v>0</v>
      </c>
      <c r="G91" s="75">
        <v>0</v>
      </c>
      <c r="H91" s="75">
        <v>0</v>
      </c>
      <c r="I91" s="41">
        <v>0</v>
      </c>
      <c r="J91" s="41">
        <v>0</v>
      </c>
      <c r="K91" s="41">
        <v>876021</v>
      </c>
      <c r="L91" s="41">
        <v>1273519</v>
      </c>
      <c r="M91" s="87">
        <v>0</v>
      </c>
      <c r="N91" s="87">
        <v>0</v>
      </c>
      <c r="O91" s="41">
        <f>SUM(D91:N91)</f>
        <v>2149540</v>
      </c>
    </row>
    <row r="92" spans="1:15" ht="15" customHeight="1">
      <c r="A92" s="48" t="s">
        <v>288</v>
      </c>
      <c r="B92" s="45">
        <f>SUM(B90:B91)</f>
        <v>25219</v>
      </c>
      <c r="C92" s="59">
        <f>O92/B92</f>
        <v>86.06491137634323</v>
      </c>
      <c r="D92" s="45">
        <f aca="true" t="shared" si="8" ref="D92:O92">SUM(D90:D91)</f>
        <v>0</v>
      </c>
      <c r="E92" s="45">
        <f t="shared" si="8"/>
        <v>0</v>
      </c>
      <c r="F92" s="45">
        <f t="shared" si="8"/>
        <v>0</v>
      </c>
      <c r="G92" s="45">
        <f t="shared" si="8"/>
        <v>0</v>
      </c>
      <c r="H92" s="45">
        <f t="shared" si="8"/>
        <v>0</v>
      </c>
      <c r="I92" s="45">
        <f t="shared" si="8"/>
        <v>0</v>
      </c>
      <c r="J92" s="45">
        <f t="shared" si="8"/>
        <v>0</v>
      </c>
      <c r="K92" s="45">
        <f t="shared" si="8"/>
        <v>894161</v>
      </c>
      <c r="L92" s="45">
        <f t="shared" si="8"/>
        <v>1276310</v>
      </c>
      <c r="M92" s="45">
        <f t="shared" si="8"/>
        <v>0</v>
      </c>
      <c r="N92" s="45">
        <f t="shared" si="8"/>
        <v>0</v>
      </c>
      <c r="O92" s="59">
        <f t="shared" si="8"/>
        <v>2170471</v>
      </c>
    </row>
    <row r="93" spans="1:15" ht="15" customHeight="1">
      <c r="A93" s="89" t="s">
        <v>319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1"/>
    </row>
    <row r="94" spans="1:15" ht="15" customHeight="1">
      <c r="A94" s="4" t="s">
        <v>2</v>
      </c>
      <c r="B94" s="75">
        <v>250</v>
      </c>
      <c r="C94" s="41">
        <v>84</v>
      </c>
      <c r="D94" s="41">
        <v>0</v>
      </c>
      <c r="E94" s="41">
        <v>0</v>
      </c>
      <c r="F94" s="41">
        <v>0</v>
      </c>
      <c r="G94" s="75">
        <v>0</v>
      </c>
      <c r="H94" s="75">
        <v>0</v>
      </c>
      <c r="I94" s="41">
        <v>0</v>
      </c>
      <c r="J94" s="41">
        <v>0</v>
      </c>
      <c r="K94" s="58">
        <v>11461</v>
      </c>
      <c r="L94" s="41">
        <v>1255</v>
      </c>
      <c r="M94" s="41">
        <v>8199</v>
      </c>
      <c r="N94" s="41">
        <v>0</v>
      </c>
      <c r="O94" s="41">
        <f>SUM(D94:N94)</f>
        <v>20915</v>
      </c>
    </row>
    <row r="95" spans="1:15" ht="15" customHeight="1">
      <c r="A95" s="4" t="s">
        <v>3</v>
      </c>
      <c r="B95" s="75">
        <v>9423</v>
      </c>
      <c r="C95" s="41">
        <v>52</v>
      </c>
      <c r="D95" s="41">
        <v>0</v>
      </c>
      <c r="E95" s="41">
        <v>0</v>
      </c>
      <c r="F95" s="41">
        <v>0</v>
      </c>
      <c r="G95" s="75">
        <v>0</v>
      </c>
      <c r="H95" s="75">
        <v>0</v>
      </c>
      <c r="I95" s="41">
        <v>0</v>
      </c>
      <c r="J95" s="41">
        <v>0</v>
      </c>
      <c r="K95" s="41">
        <v>74138</v>
      </c>
      <c r="L95" s="41">
        <v>123977</v>
      </c>
      <c r="M95" s="41">
        <v>163403</v>
      </c>
      <c r="N95" s="41">
        <v>126619</v>
      </c>
      <c r="O95" s="41">
        <f>SUM(D95:N95)</f>
        <v>488137</v>
      </c>
    </row>
    <row r="96" spans="1:15" ht="15" customHeight="1">
      <c r="A96" s="48" t="s">
        <v>288</v>
      </c>
      <c r="B96" s="45">
        <f>SUM(B94:B95)</f>
        <v>9673</v>
      </c>
      <c r="C96" s="79">
        <f>O96/B96</f>
        <v>52.626072573141734</v>
      </c>
      <c r="D96" s="45">
        <f aca="true" t="shared" si="9" ref="D96:O96">SUM(D94:D95)</f>
        <v>0</v>
      </c>
      <c r="E96" s="45">
        <f t="shared" si="9"/>
        <v>0</v>
      </c>
      <c r="F96" s="45">
        <f t="shared" si="9"/>
        <v>0</v>
      </c>
      <c r="G96" s="45">
        <f t="shared" si="9"/>
        <v>0</v>
      </c>
      <c r="H96" s="45">
        <f t="shared" si="9"/>
        <v>0</v>
      </c>
      <c r="I96" s="45">
        <f t="shared" si="9"/>
        <v>0</v>
      </c>
      <c r="J96" s="45">
        <f t="shared" si="9"/>
        <v>0</v>
      </c>
      <c r="K96" s="45">
        <f t="shared" si="9"/>
        <v>85599</v>
      </c>
      <c r="L96" s="45">
        <f t="shared" si="9"/>
        <v>125232</v>
      </c>
      <c r="M96" s="45">
        <f t="shared" si="9"/>
        <v>171602</v>
      </c>
      <c r="N96" s="45">
        <f t="shared" si="9"/>
        <v>126619</v>
      </c>
      <c r="O96" s="59">
        <f t="shared" si="9"/>
        <v>509052</v>
      </c>
    </row>
    <row r="97" spans="1:15" ht="15" customHeight="1">
      <c r="A97" s="423" t="s">
        <v>9</v>
      </c>
      <c r="B97" s="422">
        <f>B92+B96</f>
        <v>34892</v>
      </c>
      <c r="C97" s="422"/>
      <c r="D97" s="422">
        <f aca="true" t="shared" si="10" ref="D97:O97">D92+D96</f>
        <v>0</v>
      </c>
      <c r="E97" s="422">
        <f t="shared" si="10"/>
        <v>0</v>
      </c>
      <c r="F97" s="422">
        <f t="shared" si="10"/>
        <v>0</v>
      </c>
      <c r="G97" s="422">
        <f t="shared" si="10"/>
        <v>0</v>
      </c>
      <c r="H97" s="422">
        <f t="shared" si="10"/>
        <v>0</v>
      </c>
      <c r="I97" s="422">
        <f t="shared" si="10"/>
        <v>0</v>
      </c>
      <c r="J97" s="422">
        <f t="shared" si="10"/>
        <v>0</v>
      </c>
      <c r="K97" s="422">
        <f t="shared" si="10"/>
        <v>979760</v>
      </c>
      <c r="L97" s="422">
        <f t="shared" si="10"/>
        <v>1401542</v>
      </c>
      <c r="M97" s="422">
        <f t="shared" si="10"/>
        <v>171602</v>
      </c>
      <c r="N97" s="422">
        <f t="shared" si="10"/>
        <v>126619</v>
      </c>
      <c r="O97" s="422">
        <f t="shared" si="10"/>
        <v>2679523</v>
      </c>
    </row>
    <row r="98" spans="5:10" ht="15" customHeight="1">
      <c r="E98" s="195"/>
      <c r="F98" s="196"/>
      <c r="G98" s="196"/>
      <c r="H98" s="196"/>
      <c r="I98" s="196"/>
      <c r="J98" s="195"/>
    </row>
    <row r="99" spans="1:15" ht="15" customHeight="1">
      <c r="A99" s="611" t="s">
        <v>320</v>
      </c>
      <c r="B99" s="702"/>
      <c r="C99" s="612"/>
      <c r="D99" s="150">
        <v>0</v>
      </c>
      <c r="E99" s="150">
        <v>0</v>
      </c>
      <c r="F99" s="150">
        <v>0</v>
      </c>
      <c r="G99" s="150">
        <v>0</v>
      </c>
      <c r="H99" s="150">
        <v>0</v>
      </c>
      <c r="I99" s="150">
        <v>0</v>
      </c>
      <c r="J99" s="150">
        <v>0</v>
      </c>
      <c r="K99" s="59">
        <v>674681</v>
      </c>
      <c r="L99" s="59">
        <v>955113</v>
      </c>
      <c r="M99" s="59">
        <v>116942</v>
      </c>
      <c r="N99" s="59">
        <v>86288</v>
      </c>
      <c r="O99" s="59">
        <f>SUM(D99:N99)</f>
        <v>1833024</v>
      </c>
    </row>
    <row r="100" spans="1:15" ht="15" customHeight="1">
      <c r="A100" s="690" t="s">
        <v>394</v>
      </c>
      <c r="B100" s="690"/>
      <c r="C100" s="690"/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41">
        <v>13354</v>
      </c>
      <c r="L100" s="41">
        <v>19102</v>
      </c>
      <c r="M100" s="41">
        <v>2339</v>
      </c>
      <c r="N100" s="41">
        <v>1726</v>
      </c>
      <c r="O100" s="41">
        <f>SUM(K100:N100)</f>
        <v>36521</v>
      </c>
    </row>
    <row r="101" spans="1:15" ht="15" customHeight="1">
      <c r="A101" s="690" t="s">
        <v>321</v>
      </c>
      <c r="B101" s="690"/>
      <c r="C101" s="690"/>
      <c r="D101" s="87">
        <v>0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41">
        <v>33384</v>
      </c>
      <c r="L101" s="41">
        <v>47756</v>
      </c>
      <c r="M101" s="41">
        <v>5847</v>
      </c>
      <c r="N101" s="41">
        <v>4314</v>
      </c>
      <c r="O101" s="41">
        <f>SUM(K101:N101)</f>
        <v>91301</v>
      </c>
    </row>
    <row r="102" spans="1:15" ht="15" customHeight="1">
      <c r="A102" s="699" t="s">
        <v>322</v>
      </c>
      <c r="B102" s="699"/>
      <c r="C102" s="699"/>
      <c r="D102" s="434">
        <f aca="true" t="shared" si="11" ref="D102:O102">SUM(D100:D101)</f>
        <v>0</v>
      </c>
      <c r="E102" s="434">
        <f t="shared" si="11"/>
        <v>0</v>
      </c>
      <c r="F102" s="434">
        <f t="shared" si="11"/>
        <v>0</v>
      </c>
      <c r="G102" s="434">
        <f t="shared" si="11"/>
        <v>0</v>
      </c>
      <c r="H102" s="434">
        <f t="shared" si="11"/>
        <v>0</v>
      </c>
      <c r="I102" s="434">
        <f t="shared" si="11"/>
        <v>0</v>
      </c>
      <c r="J102" s="434">
        <f t="shared" si="11"/>
        <v>0</v>
      </c>
      <c r="K102" s="422">
        <f t="shared" si="11"/>
        <v>46738</v>
      </c>
      <c r="L102" s="422">
        <f t="shared" si="11"/>
        <v>66858</v>
      </c>
      <c r="M102" s="422">
        <f t="shared" si="11"/>
        <v>8186</v>
      </c>
      <c r="N102" s="422">
        <f t="shared" si="11"/>
        <v>6040</v>
      </c>
      <c r="O102" s="422">
        <f t="shared" si="11"/>
        <v>127822</v>
      </c>
    </row>
    <row r="118" spans="1:3" ht="12.75">
      <c r="A118" s="483" t="s">
        <v>22</v>
      </c>
      <c r="B118" s="483"/>
      <c r="C118" s="483"/>
    </row>
    <row r="119" spans="1:9" ht="12.75">
      <c r="A119" s="483" t="s">
        <v>23</v>
      </c>
      <c r="B119" s="483"/>
      <c r="C119" s="483"/>
      <c r="E119" s="26"/>
      <c r="F119" s="26"/>
      <c r="G119" s="2"/>
      <c r="H119" s="26"/>
      <c r="I119" s="26"/>
    </row>
    <row r="120" spans="1:14" ht="12.75">
      <c r="A120" s="26" t="s">
        <v>116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5" ht="12.75">
      <c r="A123" s="484" t="s">
        <v>21</v>
      </c>
      <c r="B123" s="484"/>
      <c r="C123" s="484"/>
      <c r="D123" s="484"/>
      <c r="E123" s="484"/>
      <c r="F123" s="484"/>
      <c r="G123" s="484"/>
      <c r="H123" s="484"/>
      <c r="I123" s="484"/>
      <c r="J123" s="484"/>
      <c r="K123" s="484"/>
      <c r="L123" s="484"/>
      <c r="M123" s="484"/>
      <c r="N123" s="484"/>
      <c r="O123" s="484"/>
    </row>
    <row r="124" spans="1:15" ht="12.75">
      <c r="A124" s="484" t="s">
        <v>524</v>
      </c>
      <c r="B124" s="484"/>
      <c r="C124" s="484"/>
      <c r="D124" s="484"/>
      <c r="E124" s="484"/>
      <c r="F124" s="484"/>
      <c r="G124" s="484"/>
      <c r="H124" s="484"/>
      <c r="I124" s="484"/>
      <c r="J124" s="484"/>
      <c r="K124" s="484"/>
      <c r="L124" s="484"/>
      <c r="M124" s="484"/>
      <c r="N124" s="484"/>
      <c r="O124" s="484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2:15" ht="12.75">
      <c r="L126" s="28"/>
      <c r="M126" s="28"/>
      <c r="O126" s="28" t="s">
        <v>360</v>
      </c>
    </row>
    <row r="127" spans="1:15" ht="15" customHeight="1">
      <c r="A127" s="408" t="s">
        <v>316</v>
      </c>
      <c r="B127" s="703" t="s">
        <v>85</v>
      </c>
      <c r="C127" s="703" t="s">
        <v>83</v>
      </c>
      <c r="D127" s="508" t="s">
        <v>363</v>
      </c>
      <c r="E127" s="509"/>
      <c r="F127" s="509"/>
      <c r="G127" s="509"/>
      <c r="H127" s="509"/>
      <c r="I127" s="509"/>
      <c r="J127" s="509"/>
      <c r="K127" s="509"/>
      <c r="L127" s="509"/>
      <c r="M127" s="509"/>
      <c r="N127" s="509"/>
      <c r="O127" s="485" t="s">
        <v>124</v>
      </c>
    </row>
    <row r="128" spans="1:15" ht="15" customHeight="1">
      <c r="A128" s="430" t="s">
        <v>318</v>
      </c>
      <c r="B128" s="704"/>
      <c r="C128" s="704"/>
      <c r="D128" s="431" t="s">
        <v>308</v>
      </c>
      <c r="E128" s="432" t="s">
        <v>309</v>
      </c>
      <c r="F128" s="432" t="s">
        <v>166</v>
      </c>
      <c r="G128" s="432" t="s">
        <v>310</v>
      </c>
      <c r="H128" s="432" t="s">
        <v>311</v>
      </c>
      <c r="I128" s="432" t="s">
        <v>167</v>
      </c>
      <c r="J128" s="432" t="s">
        <v>312</v>
      </c>
      <c r="K128" s="432" t="s">
        <v>169</v>
      </c>
      <c r="L128" s="432" t="s">
        <v>170</v>
      </c>
      <c r="M128" s="432" t="s">
        <v>314</v>
      </c>
      <c r="N128" s="433" t="s">
        <v>313</v>
      </c>
      <c r="O128" s="487"/>
    </row>
    <row r="129" spans="1:15" ht="15" customHeight="1">
      <c r="A129" s="95" t="s">
        <v>317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7"/>
      <c r="O129" s="98"/>
    </row>
    <row r="130" spans="1:15" ht="15" customHeight="1">
      <c r="A130" s="4" t="s">
        <v>2</v>
      </c>
      <c r="B130" s="41">
        <v>625</v>
      </c>
      <c r="C130" s="41">
        <f>O130/B130</f>
        <v>127.672</v>
      </c>
      <c r="D130" s="41">
        <v>79795</v>
      </c>
      <c r="E130" s="41">
        <v>0</v>
      </c>
      <c r="F130" s="41">
        <v>0</v>
      </c>
      <c r="G130" s="75">
        <v>0</v>
      </c>
      <c r="H130" s="75">
        <v>0</v>
      </c>
      <c r="I130" s="41">
        <v>0</v>
      </c>
      <c r="J130" s="41">
        <v>0</v>
      </c>
      <c r="K130" s="41">
        <v>0</v>
      </c>
      <c r="L130" s="41">
        <v>0</v>
      </c>
      <c r="M130" s="87">
        <v>0</v>
      </c>
      <c r="N130" s="87">
        <v>0</v>
      </c>
      <c r="O130" s="41">
        <f>SUM(D130:N130)</f>
        <v>79795</v>
      </c>
    </row>
    <row r="131" spans="1:15" ht="15" customHeight="1">
      <c r="A131" s="4" t="s">
        <v>3</v>
      </c>
      <c r="B131" s="41">
        <v>10578</v>
      </c>
      <c r="C131" s="41">
        <f>O131/B131</f>
        <v>87.38277557194176</v>
      </c>
      <c r="D131" s="41">
        <v>323304</v>
      </c>
      <c r="E131" s="41">
        <v>0</v>
      </c>
      <c r="F131" s="41">
        <v>0</v>
      </c>
      <c r="G131" s="75">
        <v>0</v>
      </c>
      <c r="H131" s="75">
        <v>0</v>
      </c>
      <c r="I131" s="41">
        <v>0</v>
      </c>
      <c r="J131" s="41">
        <v>348862</v>
      </c>
      <c r="K131" s="41">
        <v>0</v>
      </c>
      <c r="L131" s="41">
        <v>0</v>
      </c>
      <c r="M131" s="41">
        <v>252169</v>
      </c>
      <c r="N131" s="87">
        <v>0</v>
      </c>
      <c r="O131" s="41">
        <f>SUM(D131:N131)</f>
        <v>924335</v>
      </c>
    </row>
    <row r="132" spans="1:15" ht="15" customHeight="1">
      <c r="A132" s="48" t="s">
        <v>288</v>
      </c>
      <c r="B132" s="45">
        <f>SUM(B130:B131)</f>
        <v>11203</v>
      </c>
      <c r="C132" s="45">
        <f>O132/B132</f>
        <v>89.63045612782291</v>
      </c>
      <c r="D132" s="45">
        <f aca="true" t="shared" si="12" ref="D132:O132">SUM(D130:D131)</f>
        <v>403099</v>
      </c>
      <c r="E132" s="45">
        <f t="shared" si="12"/>
        <v>0</v>
      </c>
      <c r="F132" s="45">
        <f t="shared" si="12"/>
        <v>0</v>
      </c>
      <c r="G132" s="45">
        <f t="shared" si="12"/>
        <v>0</v>
      </c>
      <c r="H132" s="45">
        <f t="shared" si="12"/>
        <v>0</v>
      </c>
      <c r="I132" s="45">
        <f t="shared" si="12"/>
        <v>0</v>
      </c>
      <c r="J132" s="45">
        <f t="shared" si="12"/>
        <v>348862</v>
      </c>
      <c r="K132" s="45">
        <f t="shared" si="12"/>
        <v>0</v>
      </c>
      <c r="L132" s="45">
        <f t="shared" si="12"/>
        <v>0</v>
      </c>
      <c r="M132" s="45">
        <f t="shared" si="12"/>
        <v>252169</v>
      </c>
      <c r="N132" s="45">
        <f t="shared" si="12"/>
        <v>0</v>
      </c>
      <c r="O132" s="79">
        <f t="shared" si="12"/>
        <v>1004130</v>
      </c>
    </row>
    <row r="133" spans="1:15" ht="15" customHeight="1">
      <c r="A133" s="89" t="s">
        <v>319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127"/>
    </row>
    <row r="134" spans="1:15" ht="15" customHeight="1">
      <c r="A134" s="4" t="s">
        <v>2</v>
      </c>
      <c r="B134" s="41">
        <v>0</v>
      </c>
      <c r="C134" s="41">
        <v>0</v>
      </c>
      <c r="D134" s="41">
        <v>0</v>
      </c>
      <c r="E134" s="41">
        <v>0</v>
      </c>
      <c r="F134" s="41">
        <v>0</v>
      </c>
      <c r="G134" s="75">
        <v>0</v>
      </c>
      <c r="H134" s="75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87">
        <v>0</v>
      </c>
      <c r="O134" s="41">
        <f>SUM(D134:N134)</f>
        <v>0</v>
      </c>
    </row>
    <row r="135" spans="1:15" ht="15" customHeight="1">
      <c r="A135" s="4" t="s">
        <v>3</v>
      </c>
      <c r="B135" s="41">
        <v>7385</v>
      </c>
      <c r="C135" s="41">
        <f>O135/B135</f>
        <v>36</v>
      </c>
      <c r="D135" s="41">
        <v>0</v>
      </c>
      <c r="E135" s="41">
        <v>0</v>
      </c>
      <c r="F135" s="41">
        <v>0</v>
      </c>
      <c r="G135" s="75">
        <v>0</v>
      </c>
      <c r="H135" s="75">
        <v>0</v>
      </c>
      <c r="I135" s="41">
        <v>0</v>
      </c>
      <c r="J135" s="41">
        <v>69624</v>
      </c>
      <c r="K135" s="41">
        <v>0</v>
      </c>
      <c r="L135" s="41">
        <v>0</v>
      </c>
      <c r="M135" s="41">
        <v>196236</v>
      </c>
      <c r="N135" s="87">
        <v>0</v>
      </c>
      <c r="O135" s="41">
        <f>SUM(D135:N135)</f>
        <v>265860</v>
      </c>
    </row>
    <row r="136" spans="1:15" ht="15" customHeight="1">
      <c r="A136" s="48" t="s">
        <v>288</v>
      </c>
      <c r="B136" s="45">
        <f>SUM(B134:B135)</f>
        <v>7385</v>
      </c>
      <c r="C136" s="45">
        <f>O136/B136</f>
        <v>36</v>
      </c>
      <c r="D136" s="45">
        <f aca="true" t="shared" si="13" ref="D136:O136">SUM(D134:D135)</f>
        <v>0</v>
      </c>
      <c r="E136" s="45">
        <f t="shared" si="13"/>
        <v>0</v>
      </c>
      <c r="F136" s="45">
        <f t="shared" si="13"/>
        <v>0</v>
      </c>
      <c r="G136" s="45">
        <f t="shared" si="13"/>
        <v>0</v>
      </c>
      <c r="H136" s="45">
        <f t="shared" si="13"/>
        <v>0</v>
      </c>
      <c r="I136" s="45">
        <f t="shared" si="13"/>
        <v>0</v>
      </c>
      <c r="J136" s="45">
        <f t="shared" si="13"/>
        <v>69624</v>
      </c>
      <c r="K136" s="45">
        <f t="shared" si="13"/>
        <v>0</v>
      </c>
      <c r="L136" s="45">
        <f t="shared" si="13"/>
        <v>0</v>
      </c>
      <c r="M136" s="45">
        <f t="shared" si="13"/>
        <v>196236</v>
      </c>
      <c r="N136" s="45">
        <f t="shared" si="13"/>
        <v>0</v>
      </c>
      <c r="O136" s="79">
        <f t="shared" si="13"/>
        <v>265860</v>
      </c>
    </row>
    <row r="137" spans="1:15" ht="15" customHeight="1">
      <c r="A137" s="423" t="s">
        <v>9</v>
      </c>
      <c r="B137" s="422">
        <f>B132+B136</f>
        <v>18588</v>
      </c>
      <c r="C137" s="422">
        <f>O137/B137</f>
        <v>68.32311168495804</v>
      </c>
      <c r="D137" s="422">
        <f aca="true" t="shared" si="14" ref="D137:O137">D132+D136</f>
        <v>403099</v>
      </c>
      <c r="E137" s="422">
        <f t="shared" si="14"/>
        <v>0</v>
      </c>
      <c r="F137" s="422">
        <f t="shared" si="14"/>
        <v>0</v>
      </c>
      <c r="G137" s="422">
        <f t="shared" si="14"/>
        <v>0</v>
      </c>
      <c r="H137" s="422">
        <f t="shared" si="14"/>
        <v>0</v>
      </c>
      <c r="I137" s="422">
        <f t="shared" si="14"/>
        <v>0</v>
      </c>
      <c r="J137" s="422">
        <f t="shared" si="14"/>
        <v>418486</v>
      </c>
      <c r="K137" s="422">
        <f t="shared" si="14"/>
        <v>0</v>
      </c>
      <c r="L137" s="422">
        <f t="shared" si="14"/>
        <v>0</v>
      </c>
      <c r="M137" s="422">
        <f t="shared" si="14"/>
        <v>448405</v>
      </c>
      <c r="N137" s="422">
        <f t="shared" si="14"/>
        <v>0</v>
      </c>
      <c r="O137" s="422">
        <f t="shared" si="14"/>
        <v>1269990</v>
      </c>
    </row>
    <row r="138" spans="6:11" ht="15" customHeight="1">
      <c r="F138" s="195"/>
      <c r="G138" s="196"/>
      <c r="H138" s="196"/>
      <c r="I138" s="196"/>
      <c r="J138" s="196"/>
      <c r="K138" s="195"/>
    </row>
    <row r="139" spans="1:15" ht="15" customHeight="1">
      <c r="A139" s="611" t="s">
        <v>320</v>
      </c>
      <c r="B139" s="702"/>
      <c r="C139" s="612"/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f>SUM(D139:N139)</f>
        <v>0</v>
      </c>
    </row>
    <row r="140" spans="1:15" ht="15" customHeight="1">
      <c r="A140" s="690" t="s">
        <v>394</v>
      </c>
      <c r="B140" s="690"/>
      <c r="C140" s="690"/>
      <c r="D140" s="41">
        <v>5893</v>
      </c>
      <c r="E140" s="41">
        <f aca="true" t="shared" si="15" ref="E140:N140">E139*0.02</f>
        <v>0</v>
      </c>
      <c r="F140" s="41">
        <f t="shared" si="15"/>
        <v>0</v>
      </c>
      <c r="G140" s="41">
        <f t="shared" si="15"/>
        <v>0</v>
      </c>
      <c r="H140" s="41">
        <f t="shared" si="15"/>
        <v>0</v>
      </c>
      <c r="I140" s="41">
        <f t="shared" si="15"/>
        <v>0</v>
      </c>
      <c r="J140" s="41">
        <v>6004</v>
      </c>
      <c r="K140" s="41"/>
      <c r="L140" s="41"/>
      <c r="M140" s="41">
        <v>7130</v>
      </c>
      <c r="N140" s="41">
        <f t="shared" si="15"/>
        <v>0</v>
      </c>
      <c r="O140" s="41">
        <f>SUM(D140:N140)</f>
        <v>19027</v>
      </c>
    </row>
    <row r="141" spans="1:15" ht="15" customHeight="1">
      <c r="A141" s="690" t="s">
        <v>321</v>
      </c>
      <c r="B141" s="690"/>
      <c r="C141" s="690"/>
      <c r="D141" s="41">
        <v>14733</v>
      </c>
      <c r="E141" s="41">
        <f aca="true" t="shared" si="16" ref="E141:N141">E139*0.05</f>
        <v>0</v>
      </c>
      <c r="F141" s="41">
        <f t="shared" si="16"/>
        <v>0</v>
      </c>
      <c r="G141" s="41">
        <f t="shared" si="16"/>
        <v>0</v>
      </c>
      <c r="H141" s="41">
        <f t="shared" si="16"/>
        <v>0</v>
      </c>
      <c r="I141" s="41">
        <f t="shared" si="16"/>
        <v>0</v>
      </c>
      <c r="J141" s="41">
        <v>15010</v>
      </c>
      <c r="K141" s="41"/>
      <c r="L141" s="41"/>
      <c r="M141" s="41">
        <v>17825</v>
      </c>
      <c r="N141" s="41">
        <f t="shared" si="16"/>
        <v>0</v>
      </c>
      <c r="O141" s="41">
        <f>SUM(D141:N141)</f>
        <v>47568</v>
      </c>
    </row>
    <row r="142" spans="1:15" ht="15" customHeight="1">
      <c r="A142" s="699" t="s">
        <v>322</v>
      </c>
      <c r="B142" s="699"/>
      <c r="C142" s="699"/>
      <c r="D142" s="422">
        <f aca="true" t="shared" si="17" ref="D142:O142">SUM(D140:D141)</f>
        <v>20626</v>
      </c>
      <c r="E142" s="422">
        <f t="shared" si="17"/>
        <v>0</v>
      </c>
      <c r="F142" s="422">
        <f t="shared" si="17"/>
        <v>0</v>
      </c>
      <c r="G142" s="422">
        <f t="shared" si="17"/>
        <v>0</v>
      </c>
      <c r="H142" s="422">
        <f t="shared" si="17"/>
        <v>0</v>
      </c>
      <c r="I142" s="422">
        <f t="shared" si="17"/>
        <v>0</v>
      </c>
      <c r="J142" s="422">
        <f t="shared" si="17"/>
        <v>21014</v>
      </c>
      <c r="K142" s="422">
        <f t="shared" si="17"/>
        <v>0</v>
      </c>
      <c r="L142" s="422">
        <f t="shared" si="17"/>
        <v>0</v>
      </c>
      <c r="M142" s="422">
        <f t="shared" si="17"/>
        <v>24955</v>
      </c>
      <c r="N142" s="422">
        <f t="shared" si="17"/>
        <v>0</v>
      </c>
      <c r="O142" s="422">
        <f t="shared" si="17"/>
        <v>66595</v>
      </c>
    </row>
    <row r="146" spans="6:9" ht="12.75">
      <c r="F146" s="186"/>
      <c r="G146" s="186"/>
      <c r="H146" s="186"/>
      <c r="I146" s="186"/>
    </row>
    <row r="147" spans="6:9" ht="12.75">
      <c r="F147" s="186"/>
      <c r="G147" s="186"/>
      <c r="H147" s="186"/>
      <c r="I147" s="186"/>
    </row>
    <row r="148" spans="6:9" ht="12.75">
      <c r="F148" s="186"/>
      <c r="G148" s="186"/>
      <c r="H148" s="186"/>
      <c r="I148" s="186"/>
    </row>
    <row r="149" spans="6:9" ht="12.75">
      <c r="F149" s="186"/>
      <c r="G149" s="186"/>
      <c r="H149" s="186"/>
      <c r="I149" s="186"/>
    </row>
    <row r="150" spans="6:9" ht="12.75">
      <c r="F150" s="186"/>
      <c r="G150" s="186"/>
      <c r="H150" s="186"/>
      <c r="I150" s="186"/>
    </row>
    <row r="151" spans="6:9" ht="12.75">
      <c r="F151" s="186"/>
      <c r="G151" s="186"/>
      <c r="H151" s="186"/>
      <c r="I151" s="186"/>
    </row>
    <row r="152" spans="6:9" ht="12.75">
      <c r="F152" s="186"/>
      <c r="G152" s="186"/>
      <c r="H152" s="186"/>
      <c r="I152" s="186"/>
    </row>
    <row r="153" spans="6:9" ht="12.75">
      <c r="F153" s="186"/>
      <c r="G153" s="186"/>
      <c r="H153" s="186"/>
      <c r="I153" s="186"/>
    </row>
    <row r="154" spans="6:9" ht="12.75">
      <c r="F154" s="186"/>
      <c r="G154" s="186"/>
      <c r="H154" s="186"/>
      <c r="I154" s="186"/>
    </row>
    <row r="155" spans="6:9" ht="12.75">
      <c r="F155" s="186"/>
      <c r="G155" s="186"/>
      <c r="H155" s="186"/>
      <c r="I155" s="186"/>
    </row>
    <row r="156" spans="6:9" ht="12.75">
      <c r="F156" s="186"/>
      <c r="G156" s="186"/>
      <c r="H156" s="186"/>
      <c r="I156" s="186"/>
    </row>
    <row r="157" spans="1:3" ht="12.75">
      <c r="A157" s="483" t="s">
        <v>22</v>
      </c>
      <c r="B157" s="483"/>
      <c r="C157" s="483"/>
    </row>
    <row r="158" spans="1:9" ht="12.75">
      <c r="A158" s="483" t="s">
        <v>23</v>
      </c>
      <c r="B158" s="483"/>
      <c r="C158" s="483"/>
      <c r="E158" s="26"/>
      <c r="F158" s="26"/>
      <c r="G158" s="2"/>
      <c r="H158" s="26"/>
      <c r="I158" s="26"/>
    </row>
    <row r="159" spans="1:9" ht="12.75">
      <c r="A159" s="7"/>
      <c r="B159" s="7"/>
      <c r="C159" s="7"/>
      <c r="E159" s="26"/>
      <c r="F159" s="26"/>
      <c r="G159" s="2"/>
      <c r="H159" s="26"/>
      <c r="I159" s="26"/>
    </row>
    <row r="160" spans="1:14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5" ht="12.75">
      <c r="A161" s="484" t="s">
        <v>21</v>
      </c>
      <c r="B161" s="484"/>
      <c r="C161" s="484"/>
      <c r="D161" s="484"/>
      <c r="E161" s="484"/>
      <c r="F161" s="484"/>
      <c r="G161" s="484"/>
      <c r="H161" s="484"/>
      <c r="I161" s="484"/>
      <c r="J161" s="484"/>
      <c r="K161" s="484"/>
      <c r="L161" s="484"/>
      <c r="M161" s="484"/>
      <c r="N161" s="484"/>
      <c r="O161" s="484"/>
    </row>
    <row r="162" spans="1:15" ht="12.75">
      <c r="A162" s="484" t="s">
        <v>524</v>
      </c>
      <c r="B162" s="484"/>
      <c r="C162" s="484"/>
      <c r="D162" s="484"/>
      <c r="E162" s="484"/>
      <c r="F162" s="484"/>
      <c r="G162" s="484"/>
      <c r="H162" s="484"/>
      <c r="I162" s="484"/>
      <c r="J162" s="484"/>
      <c r="K162" s="484"/>
      <c r="L162" s="484"/>
      <c r="M162" s="484"/>
      <c r="N162" s="484"/>
      <c r="O162" s="484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2:15" ht="12.75">
      <c r="L164" s="28"/>
      <c r="M164" s="28"/>
      <c r="O164" s="28" t="s">
        <v>315</v>
      </c>
    </row>
    <row r="165" spans="1:15" ht="12.75">
      <c r="A165" s="408" t="s">
        <v>316</v>
      </c>
      <c r="B165" s="703" t="s">
        <v>85</v>
      </c>
      <c r="C165" s="703" t="s">
        <v>83</v>
      </c>
      <c r="D165" s="508" t="s">
        <v>363</v>
      </c>
      <c r="E165" s="509"/>
      <c r="F165" s="509"/>
      <c r="G165" s="509"/>
      <c r="H165" s="509"/>
      <c r="I165" s="509"/>
      <c r="J165" s="509"/>
      <c r="K165" s="509"/>
      <c r="L165" s="509"/>
      <c r="M165" s="509"/>
      <c r="N165" s="509"/>
      <c r="O165" s="485" t="s">
        <v>124</v>
      </c>
    </row>
    <row r="166" spans="1:15" ht="12.75">
      <c r="A166" s="430" t="s">
        <v>318</v>
      </c>
      <c r="B166" s="704"/>
      <c r="C166" s="704"/>
      <c r="D166" s="431" t="s">
        <v>308</v>
      </c>
      <c r="E166" s="432" t="s">
        <v>309</v>
      </c>
      <c r="F166" s="432" t="s">
        <v>166</v>
      </c>
      <c r="G166" s="432" t="s">
        <v>310</v>
      </c>
      <c r="H166" s="432" t="s">
        <v>311</v>
      </c>
      <c r="I166" s="432" t="s">
        <v>167</v>
      </c>
      <c r="J166" s="432" t="s">
        <v>312</v>
      </c>
      <c r="K166" s="432" t="s">
        <v>169</v>
      </c>
      <c r="L166" s="432" t="s">
        <v>170</v>
      </c>
      <c r="M166" s="432" t="s">
        <v>314</v>
      </c>
      <c r="N166" s="433" t="s">
        <v>313</v>
      </c>
      <c r="O166" s="487"/>
    </row>
    <row r="167" spans="1:15" ht="12.75">
      <c r="A167" s="95" t="s">
        <v>317</v>
      </c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7"/>
      <c r="O167" s="98"/>
    </row>
    <row r="168" spans="1:15" ht="12.75">
      <c r="A168" s="4" t="s">
        <v>2</v>
      </c>
      <c r="B168" s="41">
        <f>B12+B51+B90+B130</f>
        <v>30428</v>
      </c>
      <c r="C168" s="41">
        <f>O168/B168</f>
        <v>113.36555146575523</v>
      </c>
      <c r="D168" s="41">
        <f aca="true" t="shared" si="18" ref="D168:N168">D12+D51+D90+D130</f>
        <v>2371750</v>
      </c>
      <c r="E168" s="41">
        <f t="shared" si="18"/>
        <v>147994</v>
      </c>
      <c r="F168" s="41">
        <f t="shared" si="18"/>
        <v>380478</v>
      </c>
      <c r="G168" s="41">
        <f t="shared" si="18"/>
        <v>528334</v>
      </c>
      <c r="H168" s="41">
        <f t="shared" si="18"/>
        <v>0</v>
      </c>
      <c r="I168" s="41">
        <f t="shared" si="18"/>
        <v>0</v>
      </c>
      <c r="J168" s="41">
        <f t="shared" si="18"/>
        <v>0</v>
      </c>
      <c r="K168" s="41">
        <f t="shared" si="18"/>
        <v>18140</v>
      </c>
      <c r="L168" s="41">
        <f t="shared" si="18"/>
        <v>2791</v>
      </c>
      <c r="M168" s="41">
        <f t="shared" si="18"/>
        <v>0</v>
      </c>
      <c r="N168" s="41">
        <f t="shared" si="18"/>
        <v>0</v>
      </c>
      <c r="O168" s="41">
        <f>SUM(D168:N168)</f>
        <v>3449487</v>
      </c>
    </row>
    <row r="169" spans="1:15" ht="12.75">
      <c r="A169" s="4" t="s">
        <v>3</v>
      </c>
      <c r="B169" s="41">
        <f>B13+B52+B91+B131</f>
        <v>110566</v>
      </c>
      <c r="C169" s="41">
        <f>O169/B169</f>
        <v>92.1997539930901</v>
      </c>
      <c r="D169" s="41">
        <f aca="true" t="shared" si="19" ref="D169:N169">D13+D52+D91+D131</f>
        <v>4694857</v>
      </c>
      <c r="E169" s="41">
        <f t="shared" si="19"/>
        <v>1659085</v>
      </c>
      <c r="F169" s="41">
        <f t="shared" si="19"/>
        <v>220813</v>
      </c>
      <c r="G169" s="41">
        <f t="shared" si="19"/>
        <v>731538</v>
      </c>
      <c r="H169" s="41">
        <f t="shared" si="19"/>
        <v>0</v>
      </c>
      <c r="I169" s="41">
        <f t="shared" si="19"/>
        <v>137294</v>
      </c>
      <c r="J169" s="41">
        <f t="shared" si="19"/>
        <v>348862</v>
      </c>
      <c r="K169" s="41">
        <f t="shared" si="19"/>
        <v>876021</v>
      </c>
      <c r="L169" s="41">
        <f t="shared" si="19"/>
        <v>1273519</v>
      </c>
      <c r="M169" s="41">
        <f t="shared" si="19"/>
        <v>252169</v>
      </c>
      <c r="N169" s="41">
        <f t="shared" si="19"/>
        <v>0</v>
      </c>
      <c r="O169" s="41">
        <f>SUM(D169:N169)</f>
        <v>10194158</v>
      </c>
    </row>
    <row r="170" spans="1:15" ht="12.75">
      <c r="A170" s="48" t="s">
        <v>288</v>
      </c>
      <c r="B170" s="45">
        <f>SUM(B168:B169)</f>
        <v>140994</v>
      </c>
      <c r="C170" s="45">
        <f>O170/B170</f>
        <v>96.76755748471567</v>
      </c>
      <c r="D170" s="45">
        <f aca="true" t="shared" si="20" ref="D170:N170">SUM(D168:D169)</f>
        <v>7066607</v>
      </c>
      <c r="E170" s="45">
        <f t="shared" si="20"/>
        <v>1807079</v>
      </c>
      <c r="F170" s="45">
        <f t="shared" si="20"/>
        <v>601291</v>
      </c>
      <c r="G170" s="45">
        <f t="shared" si="20"/>
        <v>1259872</v>
      </c>
      <c r="H170" s="45">
        <f t="shared" si="20"/>
        <v>0</v>
      </c>
      <c r="I170" s="45">
        <f t="shared" si="20"/>
        <v>137294</v>
      </c>
      <c r="J170" s="45">
        <f t="shared" si="20"/>
        <v>348862</v>
      </c>
      <c r="K170" s="45">
        <f t="shared" si="20"/>
        <v>894161</v>
      </c>
      <c r="L170" s="45">
        <f t="shared" si="20"/>
        <v>1276310</v>
      </c>
      <c r="M170" s="45">
        <f t="shared" si="20"/>
        <v>252169</v>
      </c>
      <c r="N170" s="45">
        <f t="shared" si="20"/>
        <v>0</v>
      </c>
      <c r="O170" s="59">
        <f>SUM(O168:O169)</f>
        <v>13643645</v>
      </c>
    </row>
    <row r="171" spans="1:15" ht="12.75">
      <c r="A171" s="89" t="s">
        <v>319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127"/>
    </row>
    <row r="172" spans="1:15" ht="12.75">
      <c r="A172" s="4" t="s">
        <v>2</v>
      </c>
      <c r="B172" s="41">
        <f>B16+B55+B94+B134</f>
        <v>5785</v>
      </c>
      <c r="C172" s="41">
        <f>O172/B172</f>
        <v>104.83457216940363</v>
      </c>
      <c r="D172" s="41">
        <f aca="true" t="shared" si="21" ref="D172:N172">D16+D55+D94+D134</f>
        <v>502257</v>
      </c>
      <c r="E172" s="41">
        <f t="shared" si="21"/>
        <v>39661</v>
      </c>
      <c r="F172" s="41">
        <f t="shared" si="21"/>
        <v>30668</v>
      </c>
      <c r="G172" s="41">
        <f t="shared" si="21"/>
        <v>8669</v>
      </c>
      <c r="H172" s="41">
        <f t="shared" si="21"/>
        <v>874</v>
      </c>
      <c r="I172" s="41">
        <f t="shared" si="21"/>
        <v>874</v>
      </c>
      <c r="J172" s="41">
        <f t="shared" si="21"/>
        <v>2550</v>
      </c>
      <c r="K172" s="41">
        <f t="shared" si="21"/>
        <v>11461</v>
      </c>
      <c r="L172" s="41">
        <f t="shared" si="21"/>
        <v>1255</v>
      </c>
      <c r="M172" s="41">
        <f t="shared" si="21"/>
        <v>8199</v>
      </c>
      <c r="N172" s="41">
        <f t="shared" si="21"/>
        <v>0</v>
      </c>
      <c r="O172" s="41">
        <f>SUM(D172:N172)</f>
        <v>606468</v>
      </c>
    </row>
    <row r="173" spans="1:15" ht="12.75">
      <c r="A173" s="4" t="s">
        <v>3</v>
      </c>
      <c r="B173" s="41">
        <f>B17+B56+B95+B135</f>
        <v>47676</v>
      </c>
      <c r="C173" s="41">
        <f>O173/B173</f>
        <v>46.7044005369578</v>
      </c>
      <c r="D173" s="41">
        <f aca="true" t="shared" si="22" ref="D173:N173">D17+D56+D95+D135</f>
        <v>634059</v>
      </c>
      <c r="E173" s="41">
        <f t="shared" si="22"/>
        <v>328475</v>
      </c>
      <c r="F173" s="41">
        <f t="shared" si="22"/>
        <v>172589</v>
      </c>
      <c r="G173" s="41">
        <f t="shared" si="22"/>
        <v>163247</v>
      </c>
      <c r="H173" s="41">
        <f t="shared" si="22"/>
        <v>24453</v>
      </c>
      <c r="I173" s="41">
        <f t="shared" si="22"/>
        <v>63801</v>
      </c>
      <c r="J173" s="41">
        <f t="shared" si="22"/>
        <v>155682</v>
      </c>
      <c r="K173" s="41">
        <f t="shared" si="22"/>
        <v>74138</v>
      </c>
      <c r="L173" s="41">
        <f t="shared" si="22"/>
        <v>123977</v>
      </c>
      <c r="M173" s="41">
        <f t="shared" si="22"/>
        <v>359639</v>
      </c>
      <c r="N173" s="41">
        <f t="shared" si="22"/>
        <v>126619</v>
      </c>
      <c r="O173" s="41">
        <f>SUM(D173:N173)</f>
        <v>2226679</v>
      </c>
    </row>
    <row r="174" spans="1:15" ht="12.75">
      <c r="A174" s="48" t="s">
        <v>288</v>
      </c>
      <c r="B174" s="45">
        <f>SUM(B172:B173)</f>
        <v>53461</v>
      </c>
      <c r="C174" s="45">
        <f>O174/B174</f>
        <v>52.99465030583042</v>
      </c>
      <c r="D174" s="45">
        <f aca="true" t="shared" si="23" ref="D174:N174">SUM(D172:D173)</f>
        <v>1136316</v>
      </c>
      <c r="E174" s="45">
        <f t="shared" si="23"/>
        <v>368136</v>
      </c>
      <c r="F174" s="45">
        <f t="shared" si="23"/>
        <v>203257</v>
      </c>
      <c r="G174" s="45">
        <f t="shared" si="23"/>
        <v>171916</v>
      </c>
      <c r="H174" s="45">
        <f t="shared" si="23"/>
        <v>25327</v>
      </c>
      <c r="I174" s="45">
        <f t="shared" si="23"/>
        <v>64675</v>
      </c>
      <c r="J174" s="45">
        <f t="shared" si="23"/>
        <v>158232</v>
      </c>
      <c r="K174" s="45">
        <f t="shared" si="23"/>
        <v>85599</v>
      </c>
      <c r="L174" s="45">
        <f t="shared" si="23"/>
        <v>125232</v>
      </c>
      <c r="M174" s="45">
        <f t="shared" si="23"/>
        <v>367838</v>
      </c>
      <c r="N174" s="45">
        <f t="shared" si="23"/>
        <v>126619</v>
      </c>
      <c r="O174" s="59">
        <f>SUM(O172:O173)</f>
        <v>2833147</v>
      </c>
    </row>
    <row r="175" spans="1:15" ht="12.75">
      <c r="A175" s="423" t="s">
        <v>9</v>
      </c>
      <c r="B175" s="422">
        <f>B170+B174</f>
        <v>194455</v>
      </c>
      <c r="C175" s="422">
        <f>O175/B175</f>
        <v>84.73318762695739</v>
      </c>
      <c r="D175" s="422">
        <f aca="true" t="shared" si="24" ref="D175:O175">D170+D174</f>
        <v>8202923</v>
      </c>
      <c r="E175" s="422">
        <f t="shared" si="24"/>
        <v>2175215</v>
      </c>
      <c r="F175" s="422">
        <f t="shared" si="24"/>
        <v>804548</v>
      </c>
      <c r="G175" s="422">
        <f t="shared" si="24"/>
        <v>1431788</v>
      </c>
      <c r="H175" s="422">
        <f t="shared" si="24"/>
        <v>25327</v>
      </c>
      <c r="I175" s="422">
        <f t="shared" si="24"/>
        <v>201969</v>
      </c>
      <c r="J175" s="422">
        <f t="shared" si="24"/>
        <v>507094</v>
      </c>
      <c r="K175" s="422">
        <f t="shared" si="24"/>
        <v>979760</v>
      </c>
      <c r="L175" s="422">
        <f t="shared" si="24"/>
        <v>1401542</v>
      </c>
      <c r="M175" s="422">
        <f t="shared" si="24"/>
        <v>620007</v>
      </c>
      <c r="N175" s="422">
        <f t="shared" si="24"/>
        <v>126619</v>
      </c>
      <c r="O175" s="422">
        <f t="shared" si="24"/>
        <v>16476792</v>
      </c>
    </row>
    <row r="176" spans="6:9" ht="12.75">
      <c r="F176" s="705"/>
      <c r="G176" s="705"/>
      <c r="H176" s="705"/>
      <c r="I176" s="705"/>
    </row>
    <row r="177" spans="1:15" ht="12.75">
      <c r="A177" s="611" t="s">
        <v>320</v>
      </c>
      <c r="B177" s="702"/>
      <c r="C177" s="612"/>
      <c r="D177" s="59">
        <f aca="true" t="shared" si="25" ref="D177:O177">D21+D60+D99+D139</f>
        <v>5677591</v>
      </c>
      <c r="E177" s="59">
        <f t="shared" si="25"/>
        <v>1628637</v>
      </c>
      <c r="F177" s="59">
        <f t="shared" si="25"/>
        <v>631643</v>
      </c>
      <c r="G177" s="59">
        <f t="shared" si="25"/>
        <v>1124084</v>
      </c>
      <c r="H177" s="59">
        <f t="shared" si="25"/>
        <v>19884</v>
      </c>
      <c r="I177" s="59">
        <f t="shared" si="25"/>
        <v>158564</v>
      </c>
      <c r="J177" s="59">
        <f t="shared" si="25"/>
        <v>69565</v>
      </c>
      <c r="K177" s="59">
        <f t="shared" si="25"/>
        <v>674681</v>
      </c>
      <c r="L177" s="59">
        <f t="shared" si="25"/>
        <v>955113</v>
      </c>
      <c r="M177" s="59">
        <f t="shared" si="25"/>
        <v>116942</v>
      </c>
      <c r="N177" s="59">
        <f t="shared" si="25"/>
        <v>86288</v>
      </c>
      <c r="O177" s="59">
        <f t="shared" si="25"/>
        <v>11142992</v>
      </c>
    </row>
    <row r="178" spans="1:15" ht="12.75">
      <c r="A178" s="690" t="s">
        <v>394</v>
      </c>
      <c r="B178" s="690"/>
      <c r="C178" s="690"/>
      <c r="D178" s="41">
        <f aca="true" t="shared" si="26" ref="D178:O178">D22+D61+D100+D140</f>
        <v>119445</v>
      </c>
      <c r="E178" s="41">
        <f t="shared" si="26"/>
        <v>32573</v>
      </c>
      <c r="F178" s="41">
        <f t="shared" si="26"/>
        <v>12633</v>
      </c>
      <c r="G178" s="41">
        <f t="shared" si="26"/>
        <v>22482</v>
      </c>
      <c r="H178" s="41">
        <f t="shared" si="26"/>
        <v>398</v>
      </c>
      <c r="I178" s="41">
        <f t="shared" si="26"/>
        <v>3171</v>
      </c>
      <c r="J178" s="41">
        <f t="shared" si="26"/>
        <v>7395</v>
      </c>
      <c r="K178" s="41">
        <f t="shared" si="26"/>
        <v>13354</v>
      </c>
      <c r="L178" s="41">
        <f t="shared" si="26"/>
        <v>19102</v>
      </c>
      <c r="M178" s="41">
        <f t="shared" si="26"/>
        <v>9469</v>
      </c>
      <c r="N178" s="41">
        <f t="shared" si="26"/>
        <v>1726</v>
      </c>
      <c r="O178" s="41">
        <f t="shared" si="26"/>
        <v>241748</v>
      </c>
    </row>
    <row r="179" spans="1:15" ht="12.75">
      <c r="A179" s="690" t="s">
        <v>321</v>
      </c>
      <c r="B179" s="690"/>
      <c r="C179" s="690"/>
      <c r="D179" s="41">
        <f aca="true" t="shared" si="27" ref="D179:O179">D23+D62+D101+D141</f>
        <v>298612</v>
      </c>
      <c r="E179" s="41">
        <f t="shared" si="27"/>
        <v>81432</v>
      </c>
      <c r="F179" s="41">
        <f t="shared" si="27"/>
        <v>31582</v>
      </c>
      <c r="G179" s="41">
        <f t="shared" si="27"/>
        <v>56204</v>
      </c>
      <c r="H179" s="41">
        <f t="shared" si="27"/>
        <v>994</v>
      </c>
      <c r="I179" s="41">
        <f t="shared" si="27"/>
        <v>7928</v>
      </c>
      <c r="J179" s="41">
        <f t="shared" si="27"/>
        <v>18488</v>
      </c>
      <c r="K179" s="41">
        <f t="shared" si="27"/>
        <v>33384</v>
      </c>
      <c r="L179" s="41">
        <f t="shared" si="27"/>
        <v>47756</v>
      </c>
      <c r="M179" s="41">
        <f t="shared" si="27"/>
        <v>23672</v>
      </c>
      <c r="N179" s="41">
        <f t="shared" si="27"/>
        <v>4314</v>
      </c>
      <c r="O179" s="41">
        <f t="shared" si="27"/>
        <v>604366</v>
      </c>
    </row>
    <row r="180" spans="1:15" ht="12.75">
      <c r="A180" s="699" t="s">
        <v>322</v>
      </c>
      <c r="B180" s="699"/>
      <c r="C180" s="699"/>
      <c r="D180" s="422">
        <f aca="true" t="shared" si="28" ref="D180:O180">SUM(D178:D179)</f>
        <v>418057</v>
      </c>
      <c r="E180" s="422">
        <f t="shared" si="28"/>
        <v>114005</v>
      </c>
      <c r="F180" s="422">
        <f t="shared" si="28"/>
        <v>44215</v>
      </c>
      <c r="G180" s="422">
        <f t="shared" si="28"/>
        <v>78686</v>
      </c>
      <c r="H180" s="422">
        <f t="shared" si="28"/>
        <v>1392</v>
      </c>
      <c r="I180" s="422">
        <f t="shared" si="28"/>
        <v>11099</v>
      </c>
      <c r="J180" s="422">
        <f t="shared" si="28"/>
        <v>25883</v>
      </c>
      <c r="K180" s="422">
        <f t="shared" si="28"/>
        <v>46738</v>
      </c>
      <c r="L180" s="422">
        <f t="shared" si="28"/>
        <v>66858</v>
      </c>
      <c r="M180" s="422">
        <f t="shared" si="28"/>
        <v>33141</v>
      </c>
      <c r="N180" s="422">
        <f t="shared" si="28"/>
        <v>6040</v>
      </c>
      <c r="O180" s="422">
        <f t="shared" si="28"/>
        <v>846114</v>
      </c>
    </row>
    <row r="198" spans="1:3" ht="12.75">
      <c r="A198" s="483" t="s">
        <v>22</v>
      </c>
      <c r="B198" s="483"/>
      <c r="C198" s="483"/>
    </row>
    <row r="199" spans="1:9" ht="12.75">
      <c r="A199" s="483" t="s">
        <v>23</v>
      </c>
      <c r="B199" s="483"/>
      <c r="C199" s="483"/>
      <c r="E199" s="26"/>
      <c r="F199" s="26"/>
      <c r="G199" s="2"/>
      <c r="H199" s="26"/>
      <c r="I199" s="26"/>
    </row>
    <row r="200" spans="1:9" ht="12.75">
      <c r="A200" s="7" t="s">
        <v>461</v>
      </c>
      <c r="B200" s="7"/>
      <c r="C200" s="7"/>
      <c r="E200" s="26"/>
      <c r="F200" s="26"/>
      <c r="G200" s="2"/>
      <c r="H200" s="26"/>
      <c r="I200" s="26"/>
    </row>
    <row r="201" spans="1:15" ht="12.75">
      <c r="A201" s="484" t="s">
        <v>21</v>
      </c>
      <c r="B201" s="484"/>
      <c r="C201" s="484"/>
      <c r="D201" s="484"/>
      <c r="E201" s="484"/>
      <c r="F201" s="484"/>
      <c r="G201" s="484"/>
      <c r="H201" s="484"/>
      <c r="I201" s="484"/>
      <c r="J201" s="484"/>
      <c r="K201" s="484"/>
      <c r="L201" s="484"/>
      <c r="M201" s="484"/>
      <c r="N201" s="484"/>
      <c r="O201" s="484"/>
    </row>
    <row r="202" spans="1:15" ht="12.75">
      <c r="A202" s="484" t="s">
        <v>525</v>
      </c>
      <c r="B202" s="484"/>
      <c r="C202" s="484"/>
      <c r="D202" s="484"/>
      <c r="E202" s="484"/>
      <c r="F202" s="484"/>
      <c r="G202" s="484"/>
      <c r="H202" s="484"/>
      <c r="I202" s="484"/>
      <c r="J202" s="484"/>
      <c r="K202" s="484"/>
      <c r="L202" s="484"/>
      <c r="M202" s="484"/>
      <c r="N202" s="484"/>
      <c r="O202" s="484"/>
    </row>
    <row r="203" spans="12:15" ht="10.5" customHeight="1">
      <c r="L203" s="28"/>
      <c r="M203" s="28"/>
      <c r="O203" s="28" t="s">
        <v>315</v>
      </c>
    </row>
    <row r="204" spans="1:15" ht="12.75">
      <c r="A204" s="408" t="s">
        <v>316</v>
      </c>
      <c r="B204" s="703" t="s">
        <v>85</v>
      </c>
      <c r="C204" s="703" t="s">
        <v>83</v>
      </c>
      <c r="D204" s="508" t="s">
        <v>363</v>
      </c>
      <c r="E204" s="509"/>
      <c r="F204" s="509"/>
      <c r="G204" s="509"/>
      <c r="H204" s="509"/>
      <c r="I204" s="509"/>
      <c r="J204" s="509"/>
      <c r="K204" s="509"/>
      <c r="L204" s="509"/>
      <c r="M204" s="509"/>
      <c r="N204" s="509"/>
      <c r="O204" s="485" t="s">
        <v>124</v>
      </c>
    </row>
    <row r="205" spans="1:15" ht="12.75">
      <c r="A205" s="430" t="s">
        <v>318</v>
      </c>
      <c r="B205" s="704"/>
      <c r="C205" s="704"/>
      <c r="D205" s="431" t="s">
        <v>308</v>
      </c>
      <c r="E205" s="432" t="s">
        <v>309</v>
      </c>
      <c r="F205" s="432" t="s">
        <v>166</v>
      </c>
      <c r="G205" s="432" t="s">
        <v>310</v>
      </c>
      <c r="H205" s="432" t="s">
        <v>311</v>
      </c>
      <c r="I205" s="432" t="s">
        <v>167</v>
      </c>
      <c r="J205" s="432" t="s">
        <v>312</v>
      </c>
      <c r="K205" s="432" t="s">
        <v>169</v>
      </c>
      <c r="L205" s="432" t="s">
        <v>170</v>
      </c>
      <c r="M205" s="432" t="s">
        <v>314</v>
      </c>
      <c r="N205" s="433" t="s">
        <v>313</v>
      </c>
      <c r="O205" s="487"/>
    </row>
    <row r="206" spans="1:15" ht="12.75">
      <c r="A206" s="95" t="s">
        <v>317</v>
      </c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7"/>
      <c r="O206" s="98"/>
    </row>
    <row r="207" spans="1:15" ht="11.25" customHeight="1">
      <c r="A207" s="4" t="s">
        <v>2</v>
      </c>
      <c r="B207" s="41">
        <v>0</v>
      </c>
      <c r="C207" s="41">
        <v>0</v>
      </c>
      <c r="D207" s="41">
        <v>0</v>
      </c>
      <c r="E207" s="41">
        <v>0</v>
      </c>
      <c r="F207" s="41">
        <f aca="true" t="shared" si="29" ref="F207:N207">F39+F78+F117+F156</f>
        <v>0</v>
      </c>
      <c r="G207" s="41">
        <f t="shared" si="29"/>
        <v>0</v>
      </c>
      <c r="H207" s="41">
        <f t="shared" si="29"/>
        <v>0</v>
      </c>
      <c r="I207" s="41">
        <f t="shared" si="29"/>
        <v>0</v>
      </c>
      <c r="J207" s="41">
        <f t="shared" si="29"/>
        <v>0</v>
      </c>
      <c r="K207" s="41">
        <f t="shared" si="29"/>
        <v>0</v>
      </c>
      <c r="L207" s="41">
        <f t="shared" si="29"/>
        <v>0</v>
      </c>
      <c r="M207" s="41">
        <f t="shared" si="29"/>
        <v>0</v>
      </c>
      <c r="N207" s="41">
        <f t="shared" si="29"/>
        <v>0</v>
      </c>
      <c r="O207" s="41">
        <f>SUM(D207:N207)</f>
        <v>0</v>
      </c>
    </row>
    <row r="208" spans="1:15" ht="11.25" customHeight="1">
      <c r="A208" s="4" t="s">
        <v>3</v>
      </c>
      <c r="B208" s="41">
        <v>0</v>
      </c>
      <c r="C208" s="41">
        <v>0</v>
      </c>
      <c r="D208" s="41">
        <v>0</v>
      </c>
      <c r="E208" s="41">
        <v>0</v>
      </c>
      <c r="F208" s="41">
        <f aca="true" t="shared" si="30" ref="F208:N208">F40+F79+F118+F157</f>
        <v>0</v>
      </c>
      <c r="G208" s="41">
        <f t="shared" si="30"/>
        <v>0</v>
      </c>
      <c r="H208" s="41">
        <f t="shared" si="30"/>
        <v>0</v>
      </c>
      <c r="I208" s="41">
        <f t="shared" si="30"/>
        <v>0</v>
      </c>
      <c r="J208" s="41">
        <f t="shared" si="30"/>
        <v>0</v>
      </c>
      <c r="K208" s="41">
        <f t="shared" si="30"/>
        <v>0</v>
      </c>
      <c r="L208" s="41">
        <f t="shared" si="30"/>
        <v>0</v>
      </c>
      <c r="M208" s="41">
        <f t="shared" si="30"/>
        <v>0</v>
      </c>
      <c r="N208" s="41">
        <f t="shared" si="30"/>
        <v>0</v>
      </c>
      <c r="O208" s="41">
        <f>SUM(D208:N208)</f>
        <v>0</v>
      </c>
    </row>
    <row r="209" spans="1:15" ht="12.75">
      <c r="A209" s="48" t="s">
        <v>288</v>
      </c>
      <c r="B209" s="45">
        <f>SUM(B207:B208)</f>
        <v>0</v>
      </c>
      <c r="C209" s="45">
        <v>0</v>
      </c>
      <c r="D209" s="45">
        <f aca="true" t="shared" si="31" ref="D209:N209">SUM(D207:D208)</f>
        <v>0</v>
      </c>
      <c r="E209" s="45">
        <f t="shared" si="31"/>
        <v>0</v>
      </c>
      <c r="F209" s="45">
        <f t="shared" si="31"/>
        <v>0</v>
      </c>
      <c r="G209" s="45">
        <f t="shared" si="31"/>
        <v>0</v>
      </c>
      <c r="H209" s="45">
        <f t="shared" si="31"/>
        <v>0</v>
      </c>
      <c r="I209" s="45">
        <f t="shared" si="31"/>
        <v>0</v>
      </c>
      <c r="J209" s="45">
        <f t="shared" si="31"/>
        <v>0</v>
      </c>
      <c r="K209" s="45">
        <f t="shared" si="31"/>
        <v>0</v>
      </c>
      <c r="L209" s="45">
        <f t="shared" si="31"/>
        <v>0</v>
      </c>
      <c r="M209" s="45">
        <f t="shared" si="31"/>
        <v>0</v>
      </c>
      <c r="N209" s="45">
        <f t="shared" si="31"/>
        <v>0</v>
      </c>
      <c r="O209" s="59">
        <f>SUM(O207:O208)</f>
        <v>0</v>
      </c>
    </row>
    <row r="210" spans="1:15" ht="10.5" customHeight="1">
      <c r="A210" s="89" t="s">
        <v>319</v>
      </c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127"/>
    </row>
    <row r="211" spans="1:15" ht="11.25" customHeight="1">
      <c r="A211" s="4" t="s">
        <v>2</v>
      </c>
      <c r="B211" s="41">
        <v>1354</v>
      </c>
      <c r="C211" s="41">
        <f>D211/B211</f>
        <v>71.02511078286558</v>
      </c>
      <c r="D211" s="41">
        <v>96168</v>
      </c>
      <c r="E211" s="41">
        <f aca="true" t="shared" si="32" ref="E211:N211">E43+E82+E121+E160</f>
        <v>0</v>
      </c>
      <c r="F211" s="41">
        <f t="shared" si="32"/>
        <v>0</v>
      </c>
      <c r="G211" s="41">
        <f t="shared" si="32"/>
        <v>0</v>
      </c>
      <c r="H211" s="41">
        <f t="shared" si="32"/>
        <v>0</v>
      </c>
      <c r="I211" s="41">
        <f t="shared" si="32"/>
        <v>0</v>
      </c>
      <c r="J211" s="41">
        <f t="shared" si="32"/>
        <v>0</v>
      </c>
      <c r="K211" s="41">
        <f t="shared" si="32"/>
        <v>0</v>
      </c>
      <c r="L211" s="41">
        <f t="shared" si="32"/>
        <v>0</v>
      </c>
      <c r="M211" s="41">
        <f t="shared" si="32"/>
        <v>0</v>
      </c>
      <c r="N211" s="41">
        <f t="shared" si="32"/>
        <v>0</v>
      </c>
      <c r="O211" s="41">
        <f>SUM(D211:N211)</f>
        <v>96168</v>
      </c>
    </row>
    <row r="212" spans="1:15" ht="11.25" customHeight="1">
      <c r="A212" s="4" t="s">
        <v>3</v>
      </c>
      <c r="B212" s="41">
        <v>1157</v>
      </c>
      <c r="C212" s="41">
        <f>D212/B212</f>
        <v>49.11927398444252</v>
      </c>
      <c r="D212" s="41">
        <v>56831</v>
      </c>
      <c r="E212" s="41">
        <v>0</v>
      </c>
      <c r="F212" s="41">
        <f aca="true" t="shared" si="33" ref="F212:N212">F44+F83+F122+F161</f>
        <v>0</v>
      </c>
      <c r="G212" s="41">
        <f t="shared" si="33"/>
        <v>0</v>
      </c>
      <c r="H212" s="41">
        <f t="shared" si="33"/>
        <v>0</v>
      </c>
      <c r="I212" s="41">
        <f t="shared" si="33"/>
        <v>0</v>
      </c>
      <c r="J212" s="41">
        <f t="shared" si="33"/>
        <v>0</v>
      </c>
      <c r="K212" s="41">
        <f t="shared" si="33"/>
        <v>0</v>
      </c>
      <c r="L212" s="41">
        <f t="shared" si="33"/>
        <v>0</v>
      </c>
      <c r="M212" s="41">
        <f t="shared" si="33"/>
        <v>0</v>
      </c>
      <c r="N212" s="41">
        <f t="shared" si="33"/>
        <v>0</v>
      </c>
      <c r="O212" s="41">
        <f>SUM(D212:N212)</f>
        <v>56831</v>
      </c>
    </row>
    <row r="213" spans="1:15" ht="11.25" customHeight="1">
      <c r="A213" s="48" t="s">
        <v>288</v>
      </c>
      <c r="B213" s="45">
        <f>SUM(B211:B212)</f>
        <v>2511</v>
      </c>
      <c r="C213" s="45">
        <f>D213/B213</f>
        <v>60.93150139386699</v>
      </c>
      <c r="D213" s="45">
        <f aca="true" t="shared" si="34" ref="D213:N213">SUM(D211:D212)</f>
        <v>152999</v>
      </c>
      <c r="E213" s="45">
        <f t="shared" si="34"/>
        <v>0</v>
      </c>
      <c r="F213" s="45">
        <f t="shared" si="34"/>
        <v>0</v>
      </c>
      <c r="G213" s="45">
        <f t="shared" si="34"/>
        <v>0</v>
      </c>
      <c r="H213" s="45">
        <f t="shared" si="34"/>
        <v>0</v>
      </c>
      <c r="I213" s="45">
        <f t="shared" si="34"/>
        <v>0</v>
      </c>
      <c r="J213" s="45">
        <f t="shared" si="34"/>
        <v>0</v>
      </c>
      <c r="K213" s="45">
        <f t="shared" si="34"/>
        <v>0</v>
      </c>
      <c r="L213" s="45">
        <f t="shared" si="34"/>
        <v>0</v>
      </c>
      <c r="M213" s="45">
        <f t="shared" si="34"/>
        <v>0</v>
      </c>
      <c r="N213" s="45">
        <f t="shared" si="34"/>
        <v>0</v>
      </c>
      <c r="O213" s="59">
        <f>SUM(O211:O212)</f>
        <v>152999</v>
      </c>
    </row>
    <row r="214" spans="1:15" ht="11.25" customHeight="1">
      <c r="A214" s="423" t="s">
        <v>9</v>
      </c>
      <c r="B214" s="422">
        <f>B209+B213</f>
        <v>2511</v>
      </c>
      <c r="C214" s="422">
        <v>86</v>
      </c>
      <c r="D214" s="422">
        <f aca="true" t="shared" si="35" ref="D214:O214">D209+D213</f>
        <v>152999</v>
      </c>
      <c r="E214" s="422">
        <f t="shared" si="35"/>
        <v>0</v>
      </c>
      <c r="F214" s="422">
        <f t="shared" si="35"/>
        <v>0</v>
      </c>
      <c r="G214" s="422">
        <f t="shared" si="35"/>
        <v>0</v>
      </c>
      <c r="H214" s="422">
        <f t="shared" si="35"/>
        <v>0</v>
      </c>
      <c r="I214" s="422">
        <f t="shared" si="35"/>
        <v>0</v>
      </c>
      <c r="J214" s="422">
        <f t="shared" si="35"/>
        <v>0</v>
      </c>
      <c r="K214" s="422">
        <f t="shared" si="35"/>
        <v>0</v>
      </c>
      <c r="L214" s="422">
        <f t="shared" si="35"/>
        <v>0</v>
      </c>
      <c r="M214" s="422">
        <f t="shared" si="35"/>
        <v>0</v>
      </c>
      <c r="N214" s="422">
        <f t="shared" si="35"/>
        <v>0</v>
      </c>
      <c r="O214" s="422">
        <f t="shared" si="35"/>
        <v>152999</v>
      </c>
    </row>
    <row r="215" spans="6:9" ht="11.25" customHeight="1">
      <c r="F215" s="705"/>
      <c r="G215" s="705"/>
      <c r="H215" s="705"/>
      <c r="I215" s="705"/>
    </row>
    <row r="216" spans="1:15" ht="12.75">
      <c r="A216" s="611" t="s">
        <v>320</v>
      </c>
      <c r="B216" s="702"/>
      <c r="C216" s="612"/>
      <c r="D216" s="59">
        <v>96672</v>
      </c>
      <c r="E216" s="59"/>
      <c r="F216" s="59">
        <f aca="true" t="shared" si="36" ref="F216:N216">F48+F87+F126+F165</f>
        <v>0</v>
      </c>
      <c r="G216" s="59">
        <f t="shared" si="36"/>
        <v>0</v>
      </c>
      <c r="H216" s="59">
        <f t="shared" si="36"/>
        <v>0</v>
      </c>
      <c r="I216" s="59">
        <f t="shared" si="36"/>
        <v>0</v>
      </c>
      <c r="J216" s="59">
        <f t="shared" si="36"/>
        <v>0</v>
      </c>
      <c r="K216" s="59">
        <f t="shared" si="36"/>
        <v>0</v>
      </c>
      <c r="L216" s="59">
        <f t="shared" si="36"/>
        <v>0</v>
      </c>
      <c r="M216" s="59">
        <f t="shared" si="36"/>
        <v>0</v>
      </c>
      <c r="N216" s="59">
        <f t="shared" si="36"/>
        <v>0</v>
      </c>
      <c r="O216" s="59">
        <v>96672</v>
      </c>
    </row>
    <row r="217" spans="1:15" ht="12.75">
      <c r="A217" s="690" t="s">
        <v>394</v>
      </c>
      <c r="B217" s="690"/>
      <c r="C217" s="690"/>
      <c r="D217" s="41">
        <v>1933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1933</v>
      </c>
    </row>
    <row r="218" spans="1:15" ht="12.75">
      <c r="A218" s="690" t="s">
        <v>321</v>
      </c>
      <c r="B218" s="690"/>
      <c r="C218" s="690"/>
      <c r="D218" s="41">
        <v>4834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4834</v>
      </c>
    </row>
    <row r="219" spans="1:15" ht="12.75">
      <c r="A219" s="699" t="s">
        <v>322</v>
      </c>
      <c r="B219" s="699"/>
      <c r="C219" s="699"/>
      <c r="D219" s="422">
        <f>SUM(D217:D218)</f>
        <v>6767</v>
      </c>
      <c r="E219" s="422">
        <f>SUM(E217:E218)</f>
        <v>0</v>
      </c>
      <c r="F219" s="422">
        <v>0</v>
      </c>
      <c r="G219" s="422">
        <v>0</v>
      </c>
      <c r="H219" s="422">
        <v>0</v>
      </c>
      <c r="I219" s="422">
        <v>0</v>
      </c>
      <c r="J219" s="422">
        <v>0</v>
      </c>
      <c r="K219" s="422">
        <v>0</v>
      </c>
      <c r="L219" s="422">
        <v>0</v>
      </c>
      <c r="M219" s="422">
        <v>0</v>
      </c>
      <c r="N219" s="422">
        <v>0</v>
      </c>
      <c r="O219" s="422">
        <f>SUM(O217:O218)</f>
        <v>6767</v>
      </c>
    </row>
    <row r="220" spans="1:3" ht="12.75">
      <c r="A220" s="483" t="s">
        <v>22</v>
      </c>
      <c r="B220" s="483"/>
      <c r="C220" s="483"/>
    </row>
    <row r="221" spans="1:9" ht="12.75">
      <c r="A221" s="483" t="s">
        <v>23</v>
      </c>
      <c r="B221" s="483"/>
      <c r="C221" s="483"/>
      <c r="E221" s="26"/>
      <c r="F221" s="26"/>
      <c r="G221" s="2"/>
      <c r="H221" s="26"/>
      <c r="I221" s="26"/>
    </row>
    <row r="222" spans="1:9" ht="12.75">
      <c r="A222" s="7" t="s">
        <v>461</v>
      </c>
      <c r="B222" s="7"/>
      <c r="C222" s="7"/>
      <c r="E222" s="26"/>
      <c r="F222" s="26"/>
      <c r="G222" s="2"/>
      <c r="H222" s="26"/>
      <c r="I222" s="26"/>
    </row>
    <row r="223" spans="1:15" ht="11.25" customHeight="1">
      <c r="A223" s="484" t="s">
        <v>21</v>
      </c>
      <c r="B223" s="484"/>
      <c r="C223" s="484"/>
      <c r="D223" s="484"/>
      <c r="E223" s="484"/>
      <c r="F223" s="484"/>
      <c r="G223" s="484"/>
      <c r="H223" s="484"/>
      <c r="I223" s="484"/>
      <c r="J223" s="484"/>
      <c r="K223" s="484"/>
      <c r="L223" s="484"/>
      <c r="M223" s="484"/>
      <c r="N223" s="484"/>
      <c r="O223" s="484"/>
    </row>
    <row r="224" spans="1:15" ht="11.25" customHeight="1">
      <c r="A224" s="484" t="s">
        <v>526</v>
      </c>
      <c r="B224" s="484"/>
      <c r="C224" s="484"/>
      <c r="D224" s="484"/>
      <c r="E224" s="484"/>
      <c r="F224" s="484"/>
      <c r="G224" s="484"/>
      <c r="H224" s="484"/>
      <c r="I224" s="484"/>
      <c r="J224" s="484"/>
      <c r="K224" s="484"/>
      <c r="L224" s="484"/>
      <c r="M224" s="484"/>
      <c r="N224" s="484"/>
      <c r="O224" s="484"/>
    </row>
    <row r="225" spans="12:15" ht="11.25" customHeight="1">
      <c r="L225" s="28"/>
      <c r="M225" s="28"/>
      <c r="O225" s="28" t="s">
        <v>315</v>
      </c>
    </row>
    <row r="226" spans="1:15" ht="12.75">
      <c r="A226" s="408" t="s">
        <v>316</v>
      </c>
      <c r="B226" s="703" t="s">
        <v>85</v>
      </c>
      <c r="C226" s="703" t="s">
        <v>83</v>
      </c>
      <c r="D226" s="508" t="s">
        <v>363</v>
      </c>
      <c r="E226" s="509"/>
      <c r="F226" s="509"/>
      <c r="G226" s="509"/>
      <c r="H226" s="509"/>
      <c r="I226" s="509"/>
      <c r="J226" s="509"/>
      <c r="K226" s="509"/>
      <c r="L226" s="509"/>
      <c r="M226" s="509"/>
      <c r="N226" s="509"/>
      <c r="O226" s="485" t="s">
        <v>124</v>
      </c>
    </row>
    <row r="227" spans="1:15" ht="12.75">
      <c r="A227" s="430" t="s">
        <v>318</v>
      </c>
      <c r="B227" s="704"/>
      <c r="C227" s="704"/>
      <c r="D227" s="431" t="s">
        <v>308</v>
      </c>
      <c r="E227" s="432" t="s">
        <v>309</v>
      </c>
      <c r="F227" s="432" t="s">
        <v>166</v>
      </c>
      <c r="G227" s="432" t="s">
        <v>310</v>
      </c>
      <c r="H227" s="432" t="s">
        <v>311</v>
      </c>
      <c r="I227" s="432" t="s">
        <v>167</v>
      </c>
      <c r="J227" s="432" t="s">
        <v>312</v>
      </c>
      <c r="K227" s="432" t="s">
        <v>169</v>
      </c>
      <c r="L227" s="432" t="s">
        <v>170</v>
      </c>
      <c r="M227" s="432" t="s">
        <v>314</v>
      </c>
      <c r="N227" s="433" t="s">
        <v>313</v>
      </c>
      <c r="O227" s="487"/>
    </row>
    <row r="228" spans="1:15" ht="11.25" customHeight="1">
      <c r="A228" s="95" t="s">
        <v>317</v>
      </c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7"/>
      <c r="O228" s="98"/>
    </row>
    <row r="229" spans="1:15" ht="11.25" customHeight="1">
      <c r="A229" s="4" t="s">
        <v>2</v>
      </c>
      <c r="B229" s="41">
        <v>0</v>
      </c>
      <c r="C229" s="41">
        <v>0</v>
      </c>
      <c r="D229" s="41">
        <v>0</v>
      </c>
      <c r="E229" s="41">
        <v>0</v>
      </c>
      <c r="F229" s="41">
        <f aca="true" t="shared" si="37" ref="F229:N229">F65+F104+F143+F197</f>
        <v>0</v>
      </c>
      <c r="G229" s="41">
        <f t="shared" si="37"/>
        <v>0</v>
      </c>
      <c r="H229" s="41">
        <f t="shared" si="37"/>
        <v>0</v>
      </c>
      <c r="I229" s="41">
        <f t="shared" si="37"/>
        <v>0</v>
      </c>
      <c r="J229" s="41">
        <f t="shared" si="37"/>
        <v>0</v>
      </c>
      <c r="K229" s="41">
        <f t="shared" si="37"/>
        <v>0</v>
      </c>
      <c r="L229" s="41">
        <f t="shared" si="37"/>
        <v>0</v>
      </c>
      <c r="M229" s="41">
        <f t="shared" si="37"/>
        <v>0</v>
      </c>
      <c r="N229" s="41">
        <f t="shared" si="37"/>
        <v>0</v>
      </c>
      <c r="O229" s="41">
        <f>SUM(D229:N229)</f>
        <v>0</v>
      </c>
    </row>
    <row r="230" spans="1:15" ht="11.25" customHeight="1">
      <c r="A230" s="4" t="s">
        <v>3</v>
      </c>
      <c r="B230" s="41">
        <v>0</v>
      </c>
      <c r="C230" s="41">
        <v>0</v>
      </c>
      <c r="D230" s="41">
        <v>0</v>
      </c>
      <c r="E230" s="41">
        <v>0</v>
      </c>
      <c r="F230" s="41">
        <f aca="true" t="shared" si="38" ref="F230:N230">F66+F105+F144+F198</f>
        <v>0</v>
      </c>
      <c r="G230" s="41">
        <f t="shared" si="38"/>
        <v>0</v>
      </c>
      <c r="H230" s="41">
        <f t="shared" si="38"/>
        <v>0</v>
      </c>
      <c r="I230" s="41">
        <f t="shared" si="38"/>
        <v>0</v>
      </c>
      <c r="J230" s="41">
        <f t="shared" si="38"/>
        <v>0</v>
      </c>
      <c r="K230" s="41">
        <f t="shared" si="38"/>
        <v>0</v>
      </c>
      <c r="L230" s="41">
        <f t="shared" si="38"/>
        <v>0</v>
      </c>
      <c r="M230" s="41">
        <f t="shared" si="38"/>
        <v>0</v>
      </c>
      <c r="N230" s="41">
        <f t="shared" si="38"/>
        <v>0</v>
      </c>
      <c r="O230" s="41">
        <f>SUM(D230:N230)</f>
        <v>0</v>
      </c>
    </row>
    <row r="231" spans="1:15" ht="11.25" customHeight="1">
      <c r="A231" s="48" t="s">
        <v>288</v>
      </c>
      <c r="B231" s="45">
        <f>SUM(B229:B230)</f>
        <v>0</v>
      </c>
      <c r="C231" s="45">
        <v>0</v>
      </c>
      <c r="D231" s="45">
        <f aca="true" t="shared" si="39" ref="D231:N231">SUM(D229:D230)</f>
        <v>0</v>
      </c>
      <c r="E231" s="45">
        <f t="shared" si="39"/>
        <v>0</v>
      </c>
      <c r="F231" s="45">
        <f t="shared" si="39"/>
        <v>0</v>
      </c>
      <c r="G231" s="45">
        <f t="shared" si="39"/>
        <v>0</v>
      </c>
      <c r="H231" s="45">
        <f t="shared" si="39"/>
        <v>0</v>
      </c>
      <c r="I231" s="45">
        <f t="shared" si="39"/>
        <v>0</v>
      </c>
      <c r="J231" s="45">
        <f t="shared" si="39"/>
        <v>0</v>
      </c>
      <c r="K231" s="45">
        <f t="shared" si="39"/>
        <v>0</v>
      </c>
      <c r="L231" s="45">
        <f t="shared" si="39"/>
        <v>0</v>
      </c>
      <c r="M231" s="45">
        <f t="shared" si="39"/>
        <v>0</v>
      </c>
      <c r="N231" s="45">
        <f t="shared" si="39"/>
        <v>0</v>
      </c>
      <c r="O231" s="59">
        <f>SUM(O229:O230)</f>
        <v>0</v>
      </c>
    </row>
    <row r="232" spans="1:15" ht="11.25" customHeight="1">
      <c r="A232" s="89" t="s">
        <v>319</v>
      </c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127"/>
    </row>
    <row r="233" spans="1:15" ht="11.25" customHeight="1">
      <c r="A233" s="4" t="s">
        <v>2</v>
      </c>
      <c r="B233" s="41">
        <v>507</v>
      </c>
      <c r="C233" s="41">
        <f>D233/B233</f>
        <v>76.3905325443787</v>
      </c>
      <c r="D233" s="41">
        <v>38730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f>SUM(D233:N233)</f>
        <v>38730</v>
      </c>
    </row>
    <row r="234" spans="1:15" ht="11.25" customHeight="1">
      <c r="A234" s="4" t="s">
        <v>3</v>
      </c>
      <c r="B234" s="41">
        <v>400</v>
      </c>
      <c r="C234" s="41">
        <f>D234/B234</f>
        <v>59.5</v>
      </c>
      <c r="D234" s="41">
        <v>23800</v>
      </c>
      <c r="E234" s="41">
        <v>0</v>
      </c>
      <c r="F234" s="41">
        <f>F70+F109+F148+F201</f>
        <v>0</v>
      </c>
      <c r="G234" s="41">
        <v>0</v>
      </c>
      <c r="H234" s="41">
        <f aca="true" t="shared" si="40" ref="H234:N234">H70+H109+H148+H201</f>
        <v>0</v>
      </c>
      <c r="I234" s="41">
        <f t="shared" si="40"/>
        <v>0</v>
      </c>
      <c r="J234" s="41">
        <f t="shared" si="40"/>
        <v>0</v>
      </c>
      <c r="K234" s="41">
        <f t="shared" si="40"/>
        <v>0</v>
      </c>
      <c r="L234" s="41">
        <f t="shared" si="40"/>
        <v>0</v>
      </c>
      <c r="M234" s="41">
        <f t="shared" si="40"/>
        <v>0</v>
      </c>
      <c r="N234" s="41">
        <f t="shared" si="40"/>
        <v>0</v>
      </c>
      <c r="O234" s="41">
        <f>SUM(D234:N234)</f>
        <v>23800</v>
      </c>
    </row>
    <row r="235" spans="1:15" ht="11.25" customHeight="1">
      <c r="A235" s="48" t="s">
        <v>288</v>
      </c>
      <c r="B235" s="45">
        <f>SUM(B233:B234)</f>
        <v>907</v>
      </c>
      <c r="C235" s="45">
        <f>D235/B235</f>
        <v>68.94156560088203</v>
      </c>
      <c r="D235" s="45">
        <f aca="true" t="shared" si="41" ref="D235:N235">SUM(D233:D234)</f>
        <v>62530</v>
      </c>
      <c r="E235" s="45">
        <f t="shared" si="41"/>
        <v>0</v>
      </c>
      <c r="F235" s="45">
        <f t="shared" si="41"/>
        <v>0</v>
      </c>
      <c r="G235" s="45">
        <f t="shared" si="41"/>
        <v>0</v>
      </c>
      <c r="H235" s="45">
        <f t="shared" si="41"/>
        <v>0</v>
      </c>
      <c r="I235" s="45">
        <f t="shared" si="41"/>
        <v>0</v>
      </c>
      <c r="J235" s="45">
        <f t="shared" si="41"/>
        <v>0</v>
      </c>
      <c r="K235" s="45">
        <f t="shared" si="41"/>
        <v>0</v>
      </c>
      <c r="L235" s="45">
        <f t="shared" si="41"/>
        <v>0</v>
      </c>
      <c r="M235" s="45">
        <f t="shared" si="41"/>
        <v>0</v>
      </c>
      <c r="N235" s="45">
        <f t="shared" si="41"/>
        <v>0</v>
      </c>
      <c r="O235" s="59">
        <f>SUM(O233:O234)</f>
        <v>62530</v>
      </c>
    </row>
    <row r="236" spans="1:15" ht="11.25" customHeight="1">
      <c r="A236" s="423" t="s">
        <v>9</v>
      </c>
      <c r="B236" s="422">
        <f>B231+B235</f>
        <v>907</v>
      </c>
      <c r="C236" s="422">
        <v>80</v>
      </c>
      <c r="D236" s="422">
        <f aca="true" t="shared" si="42" ref="D236:O236">D231+D235</f>
        <v>62530</v>
      </c>
      <c r="E236" s="422">
        <f t="shared" si="42"/>
        <v>0</v>
      </c>
      <c r="F236" s="422">
        <f t="shared" si="42"/>
        <v>0</v>
      </c>
      <c r="G236" s="422">
        <f t="shared" si="42"/>
        <v>0</v>
      </c>
      <c r="H236" s="422">
        <f t="shared" si="42"/>
        <v>0</v>
      </c>
      <c r="I236" s="422">
        <f t="shared" si="42"/>
        <v>0</v>
      </c>
      <c r="J236" s="422">
        <f t="shared" si="42"/>
        <v>0</v>
      </c>
      <c r="K236" s="422">
        <f t="shared" si="42"/>
        <v>0</v>
      </c>
      <c r="L236" s="422">
        <f t="shared" si="42"/>
        <v>0</v>
      </c>
      <c r="M236" s="422">
        <f t="shared" si="42"/>
        <v>0</v>
      </c>
      <c r="N236" s="422">
        <f t="shared" si="42"/>
        <v>0</v>
      </c>
      <c r="O236" s="422">
        <f t="shared" si="42"/>
        <v>62530</v>
      </c>
    </row>
    <row r="237" spans="6:9" ht="11.25" customHeight="1">
      <c r="F237" s="705"/>
      <c r="G237" s="705"/>
      <c r="H237" s="705"/>
      <c r="I237" s="705"/>
    </row>
    <row r="238" spans="1:15" ht="11.25" customHeight="1">
      <c r="A238" s="611" t="s">
        <v>320</v>
      </c>
      <c r="B238" s="702"/>
      <c r="C238" s="612"/>
      <c r="D238" s="59">
        <v>37042</v>
      </c>
      <c r="E238" s="59">
        <v>0</v>
      </c>
      <c r="F238" s="59">
        <f aca="true" t="shared" si="43" ref="F238:N238">F74+F113+F152+F204</f>
        <v>0</v>
      </c>
      <c r="G238" s="59">
        <f t="shared" si="43"/>
        <v>0</v>
      </c>
      <c r="H238" s="59">
        <f t="shared" si="43"/>
        <v>0</v>
      </c>
      <c r="I238" s="59">
        <f t="shared" si="43"/>
        <v>0</v>
      </c>
      <c r="J238" s="59">
        <f t="shared" si="43"/>
        <v>0</v>
      </c>
      <c r="K238" s="59">
        <f t="shared" si="43"/>
        <v>0</v>
      </c>
      <c r="L238" s="59">
        <f t="shared" si="43"/>
        <v>0</v>
      </c>
      <c r="M238" s="59">
        <f t="shared" si="43"/>
        <v>0</v>
      </c>
      <c r="N238" s="59">
        <f t="shared" si="43"/>
        <v>0</v>
      </c>
      <c r="O238" s="59">
        <v>37042</v>
      </c>
    </row>
    <row r="239" spans="1:15" ht="11.25" customHeight="1">
      <c r="A239" s="690" t="s">
        <v>394</v>
      </c>
      <c r="B239" s="690"/>
      <c r="C239" s="690"/>
      <c r="D239" s="41">
        <v>741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741</v>
      </c>
    </row>
    <row r="240" spans="1:15" ht="11.25" customHeight="1">
      <c r="A240" s="690" t="s">
        <v>321</v>
      </c>
      <c r="B240" s="690"/>
      <c r="C240" s="690"/>
      <c r="D240" s="41">
        <v>1852</v>
      </c>
      <c r="E240" s="41">
        <v>0</v>
      </c>
      <c r="F240" s="41">
        <f aca="true" t="shared" si="44" ref="F240:N240">F76+F115+F154+F206</f>
        <v>0</v>
      </c>
      <c r="G240" s="41">
        <f t="shared" si="44"/>
        <v>0</v>
      </c>
      <c r="H240" s="41">
        <f t="shared" si="44"/>
        <v>0</v>
      </c>
      <c r="I240" s="41">
        <f t="shared" si="44"/>
        <v>0</v>
      </c>
      <c r="J240" s="41">
        <f t="shared" si="44"/>
        <v>0</v>
      </c>
      <c r="K240" s="41">
        <f t="shared" si="44"/>
        <v>0</v>
      </c>
      <c r="L240" s="41">
        <f t="shared" si="44"/>
        <v>0</v>
      </c>
      <c r="M240" s="41">
        <f t="shared" si="44"/>
        <v>0</v>
      </c>
      <c r="N240" s="41">
        <f t="shared" si="44"/>
        <v>0</v>
      </c>
      <c r="O240" s="41">
        <v>1852</v>
      </c>
    </row>
    <row r="241" spans="1:15" ht="11.25" customHeight="1">
      <c r="A241" s="699" t="s">
        <v>322</v>
      </c>
      <c r="B241" s="699"/>
      <c r="C241" s="699"/>
      <c r="D241" s="422">
        <f aca="true" t="shared" si="45" ref="D241:O241">SUM(D239:D240)</f>
        <v>2593</v>
      </c>
      <c r="E241" s="422">
        <f t="shared" si="45"/>
        <v>0</v>
      </c>
      <c r="F241" s="422">
        <f t="shared" si="45"/>
        <v>0</v>
      </c>
      <c r="G241" s="422">
        <f t="shared" si="45"/>
        <v>0</v>
      </c>
      <c r="H241" s="422">
        <f t="shared" si="45"/>
        <v>0</v>
      </c>
      <c r="I241" s="422">
        <f t="shared" si="45"/>
        <v>0</v>
      </c>
      <c r="J241" s="422">
        <f t="shared" si="45"/>
        <v>0</v>
      </c>
      <c r="K241" s="422">
        <f t="shared" si="45"/>
        <v>0</v>
      </c>
      <c r="L241" s="422">
        <f t="shared" si="45"/>
        <v>0</v>
      </c>
      <c r="M241" s="422">
        <f t="shared" si="45"/>
        <v>0</v>
      </c>
      <c r="N241" s="422">
        <f t="shared" si="45"/>
        <v>0</v>
      </c>
      <c r="O241" s="422">
        <f t="shared" si="45"/>
        <v>2593</v>
      </c>
    </row>
  </sheetData>
  <sheetProtection/>
  <mergeCells count="90">
    <mergeCell ref="F237:I237"/>
    <mergeCell ref="A238:C238"/>
    <mergeCell ref="A239:C239"/>
    <mergeCell ref="A240:C240"/>
    <mergeCell ref="A220:C220"/>
    <mergeCell ref="A241:C241"/>
    <mergeCell ref="A221:C221"/>
    <mergeCell ref="A223:O223"/>
    <mergeCell ref="A224:O224"/>
    <mergeCell ref="B226:B227"/>
    <mergeCell ref="C226:C227"/>
    <mergeCell ref="D226:N226"/>
    <mergeCell ref="O226:O227"/>
    <mergeCell ref="F215:I215"/>
    <mergeCell ref="A216:C216"/>
    <mergeCell ref="A217:C217"/>
    <mergeCell ref="A218:C218"/>
    <mergeCell ref="A219:C219"/>
    <mergeCell ref="A198:C198"/>
    <mergeCell ref="A199:C199"/>
    <mergeCell ref="A201:O201"/>
    <mergeCell ref="A202:O202"/>
    <mergeCell ref="B204:B205"/>
    <mergeCell ref="C204:C205"/>
    <mergeCell ref="D204:N204"/>
    <mergeCell ref="O204:O205"/>
    <mergeCell ref="A177:C177"/>
    <mergeCell ref="A180:C180"/>
    <mergeCell ref="A179:C179"/>
    <mergeCell ref="A178:C178"/>
    <mergeCell ref="C165:C166"/>
    <mergeCell ref="D165:N165"/>
    <mergeCell ref="F176:I176"/>
    <mergeCell ref="A157:C157"/>
    <mergeCell ref="A158:C158"/>
    <mergeCell ref="A161:O161"/>
    <mergeCell ref="A162:O162"/>
    <mergeCell ref="B165:B166"/>
    <mergeCell ref="O165:O166"/>
    <mergeCell ref="A1:C1"/>
    <mergeCell ref="A2:C2"/>
    <mergeCell ref="A5:O5"/>
    <mergeCell ref="A6:O6"/>
    <mergeCell ref="B9:B10"/>
    <mergeCell ref="C9:C10"/>
    <mergeCell ref="D9:N9"/>
    <mergeCell ref="O9:O10"/>
    <mergeCell ref="N8:O8"/>
    <mergeCell ref="A21:C21"/>
    <mergeCell ref="A22:C22"/>
    <mergeCell ref="A23:C23"/>
    <mergeCell ref="A24:C24"/>
    <mergeCell ref="A40:C40"/>
    <mergeCell ref="A41:C41"/>
    <mergeCell ref="A62:C62"/>
    <mergeCell ref="A63:C63"/>
    <mergeCell ref="A44:O44"/>
    <mergeCell ref="A45:O45"/>
    <mergeCell ref="B48:B49"/>
    <mergeCell ref="C48:C49"/>
    <mergeCell ref="D48:N48"/>
    <mergeCell ref="O48:O49"/>
    <mergeCell ref="N47:O47"/>
    <mergeCell ref="A60:C60"/>
    <mergeCell ref="N86:O86"/>
    <mergeCell ref="A84:O84"/>
    <mergeCell ref="B87:B88"/>
    <mergeCell ref="A79:C79"/>
    <mergeCell ref="A80:C80"/>
    <mergeCell ref="A83:O83"/>
    <mergeCell ref="C87:C88"/>
    <mergeCell ref="D87:N87"/>
    <mergeCell ref="O87:O88"/>
    <mergeCell ref="A61:C61"/>
    <mergeCell ref="A119:C119"/>
    <mergeCell ref="A123:O123"/>
    <mergeCell ref="B127:B128"/>
    <mergeCell ref="C127:C128"/>
    <mergeCell ref="O127:O128"/>
    <mergeCell ref="A99:C99"/>
    <mergeCell ref="A100:C100"/>
    <mergeCell ref="A101:C101"/>
    <mergeCell ref="A102:C102"/>
    <mergeCell ref="A118:C118"/>
    <mergeCell ref="A142:C142"/>
    <mergeCell ref="A140:C140"/>
    <mergeCell ref="A141:C141"/>
    <mergeCell ref="D127:N127"/>
    <mergeCell ref="A139:C139"/>
    <mergeCell ref="A124:O124"/>
  </mergeCells>
  <printOptions horizontalCentered="1"/>
  <pageMargins left="0.5511811023622047" right="0.35433070866141736" top="0.984251968503937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4"/>
  <sheetViews>
    <sheetView zoomScalePageLayoutView="0" workbookViewId="0" topLeftCell="A13">
      <selection activeCell="O78" sqref="O78"/>
    </sheetView>
  </sheetViews>
  <sheetFormatPr defaultColWidth="9.140625" defaultRowHeight="12.75"/>
  <cols>
    <col min="1" max="1" width="15.28125" style="0" customWidth="1"/>
    <col min="2" max="2" width="10.57421875" style="0" customWidth="1"/>
    <col min="4" max="12" width="7.7109375" style="0" customWidth="1"/>
  </cols>
  <sheetData>
    <row r="1" spans="1:4" ht="12.75">
      <c r="A1" s="483" t="s">
        <v>22</v>
      </c>
      <c r="B1" s="483"/>
      <c r="C1" s="483"/>
      <c r="D1" s="483"/>
    </row>
    <row r="2" spans="1:4" ht="12.75">
      <c r="A2" s="483" t="s">
        <v>110</v>
      </c>
      <c r="B2" s="483"/>
      <c r="C2" s="483"/>
      <c r="D2" s="483"/>
    </row>
    <row r="3" spans="1:4" ht="12.75">
      <c r="A3" s="7"/>
      <c r="B3" s="7"/>
      <c r="C3" s="7"/>
      <c r="D3" s="7"/>
    </row>
    <row r="4" spans="1:17" ht="12.75">
      <c r="A4" s="484" t="s">
        <v>527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26"/>
      <c r="Q4" s="26"/>
    </row>
    <row r="5" spans="1:16" ht="12.75">
      <c r="A5" s="706" t="s">
        <v>131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30"/>
    </row>
    <row r="6" spans="1:16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0"/>
    </row>
    <row r="7" spans="1:16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711" t="s">
        <v>225</v>
      </c>
      <c r="O7" s="711"/>
      <c r="P7" s="27"/>
    </row>
    <row r="9" spans="1:15" ht="12.75">
      <c r="A9" s="485" t="s">
        <v>120</v>
      </c>
      <c r="B9" s="485" t="s">
        <v>37</v>
      </c>
      <c r="C9" s="524" t="s">
        <v>391</v>
      </c>
      <c r="D9" s="522" t="s">
        <v>61</v>
      </c>
      <c r="E9" s="523"/>
      <c r="F9" s="707"/>
      <c r="G9" s="522" t="s">
        <v>62</v>
      </c>
      <c r="H9" s="523"/>
      <c r="I9" s="707"/>
      <c r="J9" s="522" t="s">
        <v>63</v>
      </c>
      <c r="K9" s="523"/>
      <c r="L9" s="707"/>
      <c r="M9" s="508" t="s">
        <v>64</v>
      </c>
      <c r="N9" s="509"/>
      <c r="O9" s="510"/>
    </row>
    <row r="10" spans="1:15" ht="12.75" customHeight="1">
      <c r="A10" s="487"/>
      <c r="B10" s="487"/>
      <c r="C10" s="627"/>
      <c r="D10" s="397" t="s">
        <v>224</v>
      </c>
      <c r="E10" s="397" t="s">
        <v>3</v>
      </c>
      <c r="F10" s="397" t="s">
        <v>4</v>
      </c>
      <c r="G10" s="397" t="s">
        <v>224</v>
      </c>
      <c r="H10" s="397" t="s">
        <v>3</v>
      </c>
      <c r="I10" s="397" t="s">
        <v>4</v>
      </c>
      <c r="J10" s="397" t="s">
        <v>224</v>
      </c>
      <c r="K10" s="397" t="s">
        <v>3</v>
      </c>
      <c r="L10" s="397" t="s">
        <v>4</v>
      </c>
      <c r="M10" s="397" t="s">
        <v>224</v>
      </c>
      <c r="N10" s="397" t="s">
        <v>3</v>
      </c>
      <c r="O10" s="397" t="s">
        <v>4</v>
      </c>
    </row>
    <row r="11" spans="1:15" ht="12.75" customHeight="1">
      <c r="A11" s="708" t="s">
        <v>141</v>
      </c>
      <c r="B11" s="1" t="s">
        <v>133</v>
      </c>
      <c r="C11" s="15" t="s">
        <v>136</v>
      </c>
      <c r="D11" s="41">
        <v>7484</v>
      </c>
      <c r="E11" s="41">
        <v>5883</v>
      </c>
      <c r="F11" s="41">
        <v>13367</v>
      </c>
      <c r="G11" s="179">
        <v>3746</v>
      </c>
      <c r="H11" s="179">
        <v>8169</v>
      </c>
      <c r="I11" s="179">
        <v>11915</v>
      </c>
      <c r="J11" s="41">
        <v>1805</v>
      </c>
      <c r="K11" s="41">
        <v>11620</v>
      </c>
      <c r="L11" s="41">
        <v>13425</v>
      </c>
      <c r="M11" s="41">
        <f>D11+G11+J11</f>
        <v>13035</v>
      </c>
      <c r="N11" s="41">
        <f>E11+H11+K11</f>
        <v>25672</v>
      </c>
      <c r="O11" s="41">
        <f>SUM(M11:N11)</f>
        <v>38707</v>
      </c>
    </row>
    <row r="12" spans="1:15" ht="12.75" customHeight="1">
      <c r="A12" s="709"/>
      <c r="B12" s="1" t="s">
        <v>134</v>
      </c>
      <c r="C12" s="15" t="s">
        <v>137</v>
      </c>
      <c r="D12" s="41">
        <v>2</v>
      </c>
      <c r="E12" s="41">
        <v>2</v>
      </c>
      <c r="F12" s="41">
        <v>4</v>
      </c>
      <c r="G12" s="179">
        <v>1</v>
      </c>
      <c r="H12" s="179">
        <v>2</v>
      </c>
      <c r="I12" s="179">
        <v>3</v>
      </c>
      <c r="J12" s="41">
        <v>1</v>
      </c>
      <c r="K12" s="41">
        <v>3</v>
      </c>
      <c r="L12" s="41">
        <v>4</v>
      </c>
      <c r="M12" s="41">
        <f aca="true" t="shared" si="0" ref="M12:N30">D12+G12+J12</f>
        <v>4</v>
      </c>
      <c r="N12" s="41">
        <f t="shared" si="0"/>
        <v>7</v>
      </c>
      <c r="O12" s="41">
        <f aca="true" t="shared" si="1" ref="O12:O27">SUM(M12:N12)</f>
        <v>11</v>
      </c>
    </row>
    <row r="13" spans="1:15" ht="12.75" customHeight="1">
      <c r="A13" s="710"/>
      <c r="B13" s="1" t="s">
        <v>135</v>
      </c>
      <c r="C13" s="15" t="s">
        <v>139</v>
      </c>
      <c r="D13" s="41">
        <v>4</v>
      </c>
      <c r="E13" s="41">
        <v>4</v>
      </c>
      <c r="F13" s="41">
        <v>8</v>
      </c>
      <c r="G13" s="179">
        <v>2</v>
      </c>
      <c r="H13" s="179">
        <v>4</v>
      </c>
      <c r="I13" s="179">
        <v>6</v>
      </c>
      <c r="J13" s="41">
        <v>4</v>
      </c>
      <c r="K13" s="41">
        <v>6</v>
      </c>
      <c r="L13" s="41">
        <v>10</v>
      </c>
      <c r="M13" s="41">
        <f t="shared" si="0"/>
        <v>10</v>
      </c>
      <c r="N13" s="41">
        <f t="shared" si="0"/>
        <v>14</v>
      </c>
      <c r="O13" s="41">
        <f t="shared" si="1"/>
        <v>24</v>
      </c>
    </row>
    <row r="14" spans="1:15" ht="12.75" customHeight="1">
      <c r="A14" s="496" t="s">
        <v>138</v>
      </c>
      <c r="B14" s="1" t="s">
        <v>133</v>
      </c>
      <c r="C14" s="15" t="s">
        <v>136</v>
      </c>
      <c r="D14" s="41">
        <v>344</v>
      </c>
      <c r="E14" s="41">
        <v>284</v>
      </c>
      <c r="F14" s="41">
        <v>628</v>
      </c>
      <c r="G14" s="179">
        <v>187</v>
      </c>
      <c r="H14" s="179">
        <v>408</v>
      </c>
      <c r="I14" s="179">
        <v>595</v>
      </c>
      <c r="J14" s="41">
        <v>80</v>
      </c>
      <c r="K14" s="41">
        <v>556</v>
      </c>
      <c r="L14" s="41">
        <v>636</v>
      </c>
      <c r="M14" s="41">
        <f t="shared" si="0"/>
        <v>611</v>
      </c>
      <c r="N14" s="41">
        <f t="shared" si="0"/>
        <v>1248</v>
      </c>
      <c r="O14" s="41">
        <f t="shared" si="1"/>
        <v>1859</v>
      </c>
    </row>
    <row r="15" spans="1:15" ht="12.75" customHeight="1">
      <c r="A15" s="498"/>
      <c r="B15" s="1" t="s">
        <v>135</v>
      </c>
      <c r="C15" s="15" t="s">
        <v>139</v>
      </c>
      <c r="D15" s="41">
        <v>1</v>
      </c>
      <c r="E15" s="41">
        <v>1</v>
      </c>
      <c r="F15" s="41">
        <v>2</v>
      </c>
      <c r="G15" s="179">
        <v>1</v>
      </c>
      <c r="H15" s="179">
        <v>1</v>
      </c>
      <c r="I15" s="179">
        <v>2</v>
      </c>
      <c r="J15" s="41">
        <v>1</v>
      </c>
      <c r="K15" s="41">
        <v>1</v>
      </c>
      <c r="L15" s="41">
        <v>2</v>
      </c>
      <c r="M15" s="41">
        <f t="shared" si="0"/>
        <v>3</v>
      </c>
      <c r="N15" s="41">
        <f t="shared" si="0"/>
        <v>3</v>
      </c>
      <c r="O15" s="41">
        <f t="shared" si="1"/>
        <v>6</v>
      </c>
    </row>
    <row r="16" spans="1:15" ht="12.75" customHeight="1">
      <c r="A16" s="712" t="s">
        <v>140</v>
      </c>
      <c r="B16" s="1" t="s">
        <v>133</v>
      </c>
      <c r="C16" s="15" t="s">
        <v>136</v>
      </c>
      <c r="D16" s="41">
        <v>4475</v>
      </c>
      <c r="E16" s="41">
        <v>3410</v>
      </c>
      <c r="F16" s="41">
        <v>7885</v>
      </c>
      <c r="G16" s="179">
        <v>2922</v>
      </c>
      <c r="H16" s="179">
        <v>6208</v>
      </c>
      <c r="I16" s="179">
        <v>9130</v>
      </c>
      <c r="J16" s="41">
        <v>1204</v>
      </c>
      <c r="K16" s="41">
        <v>8006</v>
      </c>
      <c r="L16" s="41">
        <v>9210</v>
      </c>
      <c r="M16" s="41">
        <f t="shared" si="0"/>
        <v>8601</v>
      </c>
      <c r="N16" s="41">
        <f t="shared" si="0"/>
        <v>17624</v>
      </c>
      <c r="O16" s="41">
        <f t="shared" si="1"/>
        <v>26225</v>
      </c>
    </row>
    <row r="17" spans="1:15" ht="12.75" customHeight="1">
      <c r="A17" s="713"/>
      <c r="B17" s="1" t="s">
        <v>142</v>
      </c>
      <c r="C17" s="15" t="s">
        <v>143</v>
      </c>
      <c r="D17" s="41">
        <v>3</v>
      </c>
      <c r="E17" s="41">
        <v>2</v>
      </c>
      <c r="F17" s="41">
        <v>5</v>
      </c>
      <c r="G17" s="179">
        <v>2</v>
      </c>
      <c r="H17" s="179">
        <v>4</v>
      </c>
      <c r="I17" s="179">
        <v>6</v>
      </c>
      <c r="J17" s="41">
        <v>1</v>
      </c>
      <c r="K17" s="41">
        <v>5</v>
      </c>
      <c r="L17" s="41">
        <v>6</v>
      </c>
      <c r="M17" s="41">
        <f t="shared" si="0"/>
        <v>6</v>
      </c>
      <c r="N17" s="41">
        <f t="shared" si="0"/>
        <v>11</v>
      </c>
      <c r="O17" s="41">
        <f t="shared" si="1"/>
        <v>17</v>
      </c>
    </row>
    <row r="18" spans="1:15" ht="12.75" customHeight="1">
      <c r="A18" s="714"/>
      <c r="B18" s="1" t="s">
        <v>135</v>
      </c>
      <c r="C18" s="15" t="s">
        <v>139</v>
      </c>
      <c r="D18" s="41">
        <v>5</v>
      </c>
      <c r="E18" s="41">
        <v>4</v>
      </c>
      <c r="F18" s="41">
        <v>9</v>
      </c>
      <c r="G18" s="179">
        <v>3</v>
      </c>
      <c r="H18" s="179">
        <v>6</v>
      </c>
      <c r="I18" s="179">
        <v>9</v>
      </c>
      <c r="J18" s="41">
        <v>2</v>
      </c>
      <c r="K18" s="41">
        <v>6</v>
      </c>
      <c r="L18" s="41">
        <v>8</v>
      </c>
      <c r="M18" s="41">
        <f t="shared" si="0"/>
        <v>10</v>
      </c>
      <c r="N18" s="41">
        <f t="shared" si="0"/>
        <v>16</v>
      </c>
      <c r="O18" s="41">
        <f t="shared" si="1"/>
        <v>26</v>
      </c>
    </row>
    <row r="19" spans="1:15" ht="12.75" customHeight="1">
      <c r="A19" s="708" t="s">
        <v>144</v>
      </c>
      <c r="B19" s="1" t="s">
        <v>133</v>
      </c>
      <c r="C19" s="15" t="s">
        <v>136</v>
      </c>
      <c r="D19" s="41">
        <v>6282</v>
      </c>
      <c r="E19" s="41">
        <v>5254</v>
      </c>
      <c r="F19" s="41">
        <v>11536</v>
      </c>
      <c r="G19" s="179">
        <v>3746</v>
      </c>
      <c r="H19" s="179">
        <v>7761</v>
      </c>
      <c r="I19" s="179">
        <v>11507</v>
      </c>
      <c r="J19" s="41">
        <v>1465</v>
      </c>
      <c r="K19" s="41">
        <v>10070</v>
      </c>
      <c r="L19" s="41">
        <v>11535</v>
      </c>
      <c r="M19" s="41">
        <f t="shared" si="0"/>
        <v>11493</v>
      </c>
      <c r="N19" s="41">
        <f t="shared" si="0"/>
        <v>23085</v>
      </c>
      <c r="O19" s="41">
        <f t="shared" si="1"/>
        <v>34578</v>
      </c>
    </row>
    <row r="20" spans="1:15" ht="12.75" customHeight="1">
      <c r="A20" s="709"/>
      <c r="B20" s="1" t="s">
        <v>145</v>
      </c>
      <c r="C20" s="15" t="s">
        <v>137</v>
      </c>
      <c r="D20" s="41">
        <v>2</v>
      </c>
      <c r="E20" s="41">
        <v>1</v>
      </c>
      <c r="F20" s="41">
        <v>3</v>
      </c>
      <c r="G20" s="179">
        <v>1</v>
      </c>
      <c r="H20" s="179">
        <v>2</v>
      </c>
      <c r="I20" s="179">
        <v>3</v>
      </c>
      <c r="J20" s="41">
        <v>1</v>
      </c>
      <c r="K20" s="41">
        <v>2</v>
      </c>
      <c r="L20" s="41">
        <v>3</v>
      </c>
      <c r="M20" s="41">
        <f t="shared" si="0"/>
        <v>4</v>
      </c>
      <c r="N20" s="41">
        <f t="shared" si="0"/>
        <v>5</v>
      </c>
      <c r="O20" s="41">
        <f t="shared" si="1"/>
        <v>9</v>
      </c>
    </row>
    <row r="21" spans="1:17" s="21" customFormat="1" ht="12.75" customHeight="1">
      <c r="A21" s="710"/>
      <c r="B21" s="1" t="s">
        <v>135</v>
      </c>
      <c r="C21" s="15" t="s">
        <v>139</v>
      </c>
      <c r="D21" s="41">
        <v>4</v>
      </c>
      <c r="E21" s="41">
        <v>2</v>
      </c>
      <c r="F21" s="41">
        <v>6</v>
      </c>
      <c r="G21" s="179">
        <v>2</v>
      </c>
      <c r="H21" s="179">
        <v>4</v>
      </c>
      <c r="I21" s="179">
        <v>6</v>
      </c>
      <c r="J21" s="41">
        <v>2</v>
      </c>
      <c r="K21" s="41">
        <v>4</v>
      </c>
      <c r="L21" s="41">
        <v>6</v>
      </c>
      <c r="M21" s="41">
        <f t="shared" si="0"/>
        <v>8</v>
      </c>
      <c r="N21" s="41">
        <f t="shared" si="0"/>
        <v>10</v>
      </c>
      <c r="O21" s="41">
        <f t="shared" si="1"/>
        <v>18</v>
      </c>
      <c r="P21"/>
      <c r="Q21"/>
    </row>
    <row r="22" spans="1:15" ht="12.75" customHeight="1">
      <c r="A22" s="12" t="s">
        <v>148</v>
      </c>
      <c r="B22" s="1" t="s">
        <v>133</v>
      </c>
      <c r="C22" s="15" t="s">
        <v>136</v>
      </c>
      <c r="D22" s="41">
        <v>0</v>
      </c>
      <c r="E22" s="41">
        <v>0</v>
      </c>
      <c r="F22" s="41">
        <v>0</v>
      </c>
      <c r="G22" s="179">
        <v>0</v>
      </c>
      <c r="H22" s="179">
        <v>0</v>
      </c>
      <c r="I22" s="179">
        <v>0</v>
      </c>
      <c r="J22" s="41">
        <v>0</v>
      </c>
      <c r="K22" s="41">
        <v>0</v>
      </c>
      <c r="L22" s="41">
        <v>0</v>
      </c>
      <c r="M22" s="41">
        <f t="shared" si="0"/>
        <v>0</v>
      </c>
      <c r="N22" s="41">
        <f t="shared" si="0"/>
        <v>0</v>
      </c>
      <c r="O22" s="41">
        <f t="shared" si="1"/>
        <v>0</v>
      </c>
    </row>
    <row r="23" spans="1:15" ht="12.75" customHeight="1">
      <c r="A23" s="13" t="s">
        <v>146</v>
      </c>
      <c r="B23" s="1" t="s">
        <v>149</v>
      </c>
      <c r="C23" s="15" t="s">
        <v>137</v>
      </c>
      <c r="D23" s="41">
        <v>0</v>
      </c>
      <c r="E23" s="41">
        <v>0</v>
      </c>
      <c r="F23" s="41">
        <v>0</v>
      </c>
      <c r="G23" s="179">
        <v>0</v>
      </c>
      <c r="H23" s="179">
        <v>0</v>
      </c>
      <c r="I23" s="179">
        <v>0</v>
      </c>
      <c r="J23" s="41">
        <v>0</v>
      </c>
      <c r="K23" s="41">
        <v>0</v>
      </c>
      <c r="L23" s="41">
        <v>0</v>
      </c>
      <c r="M23" s="41">
        <f t="shared" si="0"/>
        <v>0</v>
      </c>
      <c r="N23" s="41">
        <f t="shared" si="0"/>
        <v>0</v>
      </c>
      <c r="O23" s="41">
        <f t="shared" si="1"/>
        <v>0</v>
      </c>
    </row>
    <row r="24" spans="1:15" ht="12.75" customHeight="1">
      <c r="A24" s="14" t="s">
        <v>147</v>
      </c>
      <c r="B24" s="1" t="s">
        <v>135</v>
      </c>
      <c r="C24" s="15" t="s">
        <v>139</v>
      </c>
      <c r="D24" s="41">
        <v>0</v>
      </c>
      <c r="E24" s="41">
        <v>0</v>
      </c>
      <c r="F24" s="41">
        <v>0</v>
      </c>
      <c r="G24" s="179">
        <v>0</v>
      </c>
      <c r="H24" s="179">
        <v>0</v>
      </c>
      <c r="I24" s="179">
        <v>0</v>
      </c>
      <c r="J24" s="41">
        <v>0</v>
      </c>
      <c r="K24" s="41">
        <v>0</v>
      </c>
      <c r="L24" s="41">
        <v>0</v>
      </c>
      <c r="M24" s="41">
        <f t="shared" si="0"/>
        <v>0</v>
      </c>
      <c r="N24" s="41">
        <f t="shared" si="0"/>
        <v>0</v>
      </c>
      <c r="O24" s="41">
        <f t="shared" si="1"/>
        <v>0</v>
      </c>
    </row>
    <row r="25" spans="1:15" ht="12.75" customHeight="1">
      <c r="A25" s="12" t="s">
        <v>150</v>
      </c>
      <c r="B25" s="1" t="s">
        <v>133</v>
      </c>
      <c r="C25" s="15" t="s">
        <v>136</v>
      </c>
      <c r="D25" s="41">
        <v>0</v>
      </c>
      <c r="E25" s="41">
        <v>0</v>
      </c>
      <c r="F25" s="41">
        <v>0</v>
      </c>
      <c r="G25" s="179">
        <v>0</v>
      </c>
      <c r="H25" s="179">
        <v>0</v>
      </c>
      <c r="I25" s="179">
        <v>0</v>
      </c>
      <c r="J25" s="41">
        <v>0</v>
      </c>
      <c r="K25" s="41">
        <v>0</v>
      </c>
      <c r="L25" s="41">
        <v>0</v>
      </c>
      <c r="M25" s="41">
        <f t="shared" si="0"/>
        <v>0</v>
      </c>
      <c r="N25" s="41">
        <f t="shared" si="0"/>
        <v>0</v>
      </c>
      <c r="O25" s="41">
        <f t="shared" si="1"/>
        <v>0</v>
      </c>
    </row>
    <row r="26" spans="1:15" ht="12.75" customHeight="1">
      <c r="A26" s="14" t="s">
        <v>151</v>
      </c>
      <c r="B26" s="1" t="s">
        <v>135</v>
      </c>
      <c r="C26" s="15" t="s">
        <v>139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79">
        <v>0</v>
      </c>
      <c r="J26" s="41">
        <v>0</v>
      </c>
      <c r="K26" s="41">
        <v>0</v>
      </c>
      <c r="L26" s="41">
        <v>0</v>
      </c>
      <c r="M26" s="41">
        <f t="shared" si="0"/>
        <v>0</v>
      </c>
      <c r="N26" s="41">
        <f t="shared" si="0"/>
        <v>0</v>
      </c>
      <c r="O26" s="41">
        <f t="shared" si="1"/>
        <v>0</v>
      </c>
    </row>
    <row r="27" spans="1:15" ht="12.75" customHeight="1">
      <c r="A27" s="18" t="s">
        <v>152</v>
      </c>
      <c r="B27" s="17" t="s">
        <v>133</v>
      </c>
      <c r="C27" s="20" t="s">
        <v>229</v>
      </c>
      <c r="D27" s="41">
        <v>0</v>
      </c>
      <c r="E27" s="41">
        <v>0</v>
      </c>
      <c r="F27" s="41">
        <v>50</v>
      </c>
      <c r="G27" s="179">
        <v>0</v>
      </c>
      <c r="H27" s="179">
        <v>0</v>
      </c>
      <c r="I27" s="179">
        <v>30</v>
      </c>
      <c r="J27" s="41">
        <v>0</v>
      </c>
      <c r="K27" s="41">
        <v>0</v>
      </c>
      <c r="L27" s="41">
        <v>60</v>
      </c>
      <c r="M27" s="41">
        <f t="shared" si="0"/>
        <v>0</v>
      </c>
      <c r="N27" s="41">
        <f t="shared" si="0"/>
        <v>0</v>
      </c>
      <c r="O27" s="41">
        <f t="shared" si="1"/>
        <v>0</v>
      </c>
    </row>
    <row r="28" spans="1:15" ht="12.75" customHeight="1">
      <c r="A28" s="16" t="s">
        <v>153</v>
      </c>
      <c r="B28" s="17" t="s">
        <v>155</v>
      </c>
      <c r="C28" s="20" t="s">
        <v>137</v>
      </c>
      <c r="D28" s="41">
        <v>0</v>
      </c>
      <c r="E28" s="41">
        <v>0</v>
      </c>
      <c r="F28" s="41">
        <v>3</v>
      </c>
      <c r="G28" s="179">
        <v>0</v>
      </c>
      <c r="H28" s="179">
        <v>0</v>
      </c>
      <c r="I28" s="179">
        <v>3</v>
      </c>
      <c r="J28" s="41">
        <v>0</v>
      </c>
      <c r="K28" s="41">
        <v>0</v>
      </c>
      <c r="L28" s="41">
        <v>3</v>
      </c>
      <c r="M28" s="41">
        <f t="shared" si="0"/>
        <v>0</v>
      </c>
      <c r="N28" s="41">
        <f t="shared" si="0"/>
        <v>0</v>
      </c>
      <c r="O28" s="41">
        <f>F28+I28+L28</f>
        <v>9</v>
      </c>
    </row>
    <row r="29" spans="1:15" ht="12.75" customHeight="1">
      <c r="A29" s="19" t="s">
        <v>154</v>
      </c>
      <c r="B29" s="17" t="s">
        <v>135</v>
      </c>
      <c r="C29" s="20" t="s">
        <v>139</v>
      </c>
      <c r="D29" s="41">
        <v>0</v>
      </c>
      <c r="E29" s="41">
        <v>0</v>
      </c>
      <c r="F29" s="41">
        <v>11</v>
      </c>
      <c r="G29" s="179">
        <v>0</v>
      </c>
      <c r="H29" s="179">
        <v>0</v>
      </c>
      <c r="I29" s="179">
        <v>11</v>
      </c>
      <c r="J29" s="41">
        <v>0</v>
      </c>
      <c r="K29" s="41">
        <v>0</v>
      </c>
      <c r="L29" s="41">
        <v>11</v>
      </c>
      <c r="M29" s="41">
        <f t="shared" si="0"/>
        <v>0</v>
      </c>
      <c r="N29" s="41">
        <f t="shared" si="0"/>
        <v>0</v>
      </c>
      <c r="O29" s="41">
        <f>F29+I29+L29</f>
        <v>33</v>
      </c>
    </row>
    <row r="30" spans="1:15" ht="15.75" customHeight="1">
      <c r="A30" s="494" t="s">
        <v>289</v>
      </c>
      <c r="B30" s="495"/>
      <c r="C30" s="424" t="s">
        <v>139</v>
      </c>
      <c r="D30" s="422">
        <v>0</v>
      </c>
      <c r="E30" s="422">
        <v>0</v>
      </c>
      <c r="F30" s="422">
        <v>36</v>
      </c>
      <c r="G30" s="422">
        <v>0</v>
      </c>
      <c r="H30" s="422">
        <v>0</v>
      </c>
      <c r="I30" s="422">
        <v>34</v>
      </c>
      <c r="J30" s="422">
        <v>0</v>
      </c>
      <c r="K30" s="422">
        <v>0</v>
      </c>
      <c r="L30" s="422">
        <v>37</v>
      </c>
      <c r="M30" s="422">
        <f t="shared" si="0"/>
        <v>0</v>
      </c>
      <c r="N30" s="422">
        <f t="shared" si="0"/>
        <v>0</v>
      </c>
      <c r="O30" s="422">
        <f>F30+I30+L30</f>
        <v>107</v>
      </c>
    </row>
    <row r="38" spans="1:4" ht="12.75">
      <c r="A38" s="483" t="s">
        <v>22</v>
      </c>
      <c r="B38" s="483"/>
      <c r="C38" s="483"/>
      <c r="D38" s="483"/>
    </row>
    <row r="39" spans="1:4" ht="12.75">
      <c r="A39" s="483" t="s">
        <v>65</v>
      </c>
      <c r="B39" s="483"/>
      <c r="C39" s="483"/>
      <c r="D39" s="483"/>
    </row>
    <row r="40" spans="1:4" ht="12.75">
      <c r="A40" s="7"/>
      <c r="B40" s="7"/>
      <c r="C40" s="7"/>
      <c r="D40" s="7"/>
    </row>
    <row r="41" spans="1:12" ht="12.75">
      <c r="A41" s="484" t="s">
        <v>527</v>
      </c>
      <c r="B41" s="484"/>
      <c r="C41" s="484"/>
      <c r="D41" s="484"/>
      <c r="E41" s="484"/>
      <c r="F41" s="484"/>
      <c r="G41" s="484"/>
      <c r="H41" s="484"/>
      <c r="I41" s="484"/>
      <c r="J41" s="484"/>
      <c r="K41" s="484"/>
      <c r="L41" s="484"/>
    </row>
    <row r="42" spans="1:12" ht="12.75">
      <c r="A42" s="706" t="s">
        <v>131</v>
      </c>
      <c r="B42" s="706"/>
      <c r="C42" s="706"/>
      <c r="D42" s="706"/>
      <c r="E42" s="706"/>
      <c r="F42" s="706"/>
      <c r="G42" s="706"/>
      <c r="H42" s="706"/>
      <c r="I42" s="706"/>
      <c r="J42" s="706"/>
      <c r="K42" s="706"/>
      <c r="L42" s="706"/>
    </row>
    <row r="43" spans="1:12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1:12" ht="12.75">
      <c r="K44" s="715" t="s">
        <v>226</v>
      </c>
      <c r="L44" s="715"/>
    </row>
    <row r="46" spans="1:12" ht="12.75">
      <c r="A46" s="499" t="s">
        <v>120</v>
      </c>
      <c r="B46" s="499" t="s">
        <v>37</v>
      </c>
      <c r="C46" s="499" t="s">
        <v>132</v>
      </c>
      <c r="D46" s="488" t="s">
        <v>67</v>
      </c>
      <c r="E46" s="489"/>
      <c r="F46" s="490"/>
      <c r="G46" s="488" t="s">
        <v>68</v>
      </c>
      <c r="H46" s="489"/>
      <c r="I46" s="490"/>
      <c r="J46" s="488" t="s">
        <v>69</v>
      </c>
      <c r="K46" s="489"/>
      <c r="L46" s="490"/>
    </row>
    <row r="47" spans="1:12" ht="12.75">
      <c r="A47" s="514"/>
      <c r="B47" s="514"/>
      <c r="C47" s="514"/>
      <c r="D47" s="397" t="s">
        <v>224</v>
      </c>
      <c r="E47" s="397" t="s">
        <v>3</v>
      </c>
      <c r="F47" s="397" t="s">
        <v>4</v>
      </c>
      <c r="G47" s="397" t="s">
        <v>224</v>
      </c>
      <c r="H47" s="397" t="s">
        <v>3</v>
      </c>
      <c r="I47" s="397" t="s">
        <v>4</v>
      </c>
      <c r="J47" s="397" t="s">
        <v>224</v>
      </c>
      <c r="K47" s="397" t="s">
        <v>3</v>
      </c>
      <c r="L47" s="397" t="s">
        <v>4</v>
      </c>
    </row>
    <row r="48" spans="1:12" ht="12.75" customHeight="1">
      <c r="A48" s="708" t="s">
        <v>141</v>
      </c>
      <c r="B48" s="1" t="s">
        <v>133</v>
      </c>
      <c r="C48" s="15" t="s">
        <v>136</v>
      </c>
      <c r="D48" s="44">
        <v>1035</v>
      </c>
      <c r="E48" s="44">
        <v>14882</v>
      </c>
      <c r="F48" s="44">
        <v>15917</v>
      </c>
      <c r="G48" s="44">
        <v>1058</v>
      </c>
      <c r="H48" s="44">
        <v>7075</v>
      </c>
      <c r="I48" s="44">
        <v>8133</v>
      </c>
      <c r="J48" s="44">
        <f aca="true" t="shared" si="2" ref="J48:K50">D48+G48</f>
        <v>2093</v>
      </c>
      <c r="K48" s="44">
        <f t="shared" si="2"/>
        <v>21957</v>
      </c>
      <c r="L48" s="44">
        <f aca="true" t="shared" si="3" ref="L48:L66">SUM(J48:K48)</f>
        <v>24050</v>
      </c>
    </row>
    <row r="49" spans="1:12" ht="12.75">
      <c r="A49" s="709"/>
      <c r="B49" s="1" t="s">
        <v>134</v>
      </c>
      <c r="C49" s="15" t="s">
        <v>137</v>
      </c>
      <c r="D49" s="44">
        <v>1</v>
      </c>
      <c r="E49" s="44">
        <v>4</v>
      </c>
      <c r="F49" s="44">
        <v>5</v>
      </c>
      <c r="G49" s="44">
        <v>1</v>
      </c>
      <c r="H49" s="44">
        <v>2</v>
      </c>
      <c r="I49" s="44">
        <v>3</v>
      </c>
      <c r="J49" s="44">
        <f t="shared" si="2"/>
        <v>2</v>
      </c>
      <c r="K49" s="44">
        <f t="shared" si="2"/>
        <v>6</v>
      </c>
      <c r="L49" s="44">
        <f t="shared" si="3"/>
        <v>8</v>
      </c>
    </row>
    <row r="50" spans="1:12" ht="12.75">
      <c r="A50" s="710"/>
      <c r="B50" s="1" t="s">
        <v>135</v>
      </c>
      <c r="C50" s="15" t="s">
        <v>139</v>
      </c>
      <c r="D50" s="44">
        <v>2</v>
      </c>
      <c r="E50" s="44">
        <v>8</v>
      </c>
      <c r="F50" s="44">
        <v>10</v>
      </c>
      <c r="G50" s="44">
        <v>2</v>
      </c>
      <c r="H50" s="44">
        <v>4</v>
      </c>
      <c r="I50" s="44">
        <v>6</v>
      </c>
      <c r="J50" s="44">
        <f t="shared" si="2"/>
        <v>4</v>
      </c>
      <c r="K50" s="44">
        <f t="shared" si="2"/>
        <v>12</v>
      </c>
      <c r="L50" s="44">
        <f t="shared" si="3"/>
        <v>16</v>
      </c>
    </row>
    <row r="51" spans="1:12" ht="12.75">
      <c r="A51" s="496" t="s">
        <v>138</v>
      </c>
      <c r="B51" s="1" t="s">
        <v>133</v>
      </c>
      <c r="C51" s="15" t="s">
        <v>136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</row>
    <row r="52" spans="1:12" ht="12.75" customHeight="1">
      <c r="A52" s="498"/>
      <c r="B52" s="1" t="s">
        <v>135</v>
      </c>
      <c r="C52" s="15" t="s">
        <v>139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</row>
    <row r="53" spans="1:12" ht="12.75" customHeight="1">
      <c r="A53" s="712" t="s">
        <v>140</v>
      </c>
      <c r="B53" s="1" t="s">
        <v>133</v>
      </c>
      <c r="C53" s="15" t="s">
        <v>136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</row>
    <row r="54" spans="1:12" ht="12.75" customHeight="1">
      <c r="A54" s="713"/>
      <c r="B54" s="1" t="s">
        <v>142</v>
      </c>
      <c r="C54" s="15" t="s">
        <v>143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</row>
    <row r="55" spans="1:12" ht="12.75" customHeight="1">
      <c r="A55" s="714"/>
      <c r="B55" s="1" t="s">
        <v>135</v>
      </c>
      <c r="C55" s="15" t="s">
        <v>139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</row>
    <row r="56" spans="1:12" ht="12.75" customHeight="1">
      <c r="A56" s="708" t="s">
        <v>276</v>
      </c>
      <c r="B56" s="1" t="s">
        <v>133</v>
      </c>
      <c r="C56" s="15" t="s">
        <v>136</v>
      </c>
      <c r="D56" s="44">
        <v>1035</v>
      </c>
      <c r="E56" s="44">
        <v>12006</v>
      </c>
      <c r="F56" s="44">
        <v>13041</v>
      </c>
      <c r="G56" s="44">
        <v>1058</v>
      </c>
      <c r="H56" s="44">
        <v>6536</v>
      </c>
      <c r="I56" s="44">
        <v>7594</v>
      </c>
      <c r="J56" s="44">
        <f aca="true" t="shared" si="4" ref="J56:K58">D56+G56</f>
        <v>2093</v>
      </c>
      <c r="K56" s="44">
        <f t="shared" si="4"/>
        <v>18542</v>
      </c>
      <c r="L56" s="44">
        <f t="shared" si="3"/>
        <v>20635</v>
      </c>
    </row>
    <row r="57" spans="1:12" ht="12.75" customHeight="1">
      <c r="A57" s="709"/>
      <c r="B57" s="1" t="s">
        <v>145</v>
      </c>
      <c r="C57" s="15" t="s">
        <v>137</v>
      </c>
      <c r="D57" s="44">
        <v>1</v>
      </c>
      <c r="E57" s="44">
        <v>2</v>
      </c>
      <c r="F57" s="44">
        <v>3</v>
      </c>
      <c r="G57" s="44">
        <v>1</v>
      </c>
      <c r="H57" s="44">
        <v>1</v>
      </c>
      <c r="I57" s="44">
        <v>2</v>
      </c>
      <c r="J57" s="44">
        <f t="shared" si="4"/>
        <v>2</v>
      </c>
      <c r="K57" s="44">
        <f t="shared" si="4"/>
        <v>3</v>
      </c>
      <c r="L57" s="44">
        <f t="shared" si="3"/>
        <v>5</v>
      </c>
    </row>
    <row r="58" spans="1:12" ht="12.75" customHeight="1">
      <c r="A58" s="710"/>
      <c r="B58" s="1" t="s">
        <v>135</v>
      </c>
      <c r="C58" s="15" t="s">
        <v>139</v>
      </c>
      <c r="D58" s="44">
        <v>2</v>
      </c>
      <c r="E58" s="44">
        <v>4</v>
      </c>
      <c r="F58" s="44">
        <v>6</v>
      </c>
      <c r="G58" s="44">
        <v>2</v>
      </c>
      <c r="H58" s="44">
        <v>2</v>
      </c>
      <c r="I58" s="44">
        <v>4</v>
      </c>
      <c r="J58" s="44">
        <f t="shared" si="4"/>
        <v>4</v>
      </c>
      <c r="K58" s="44">
        <f t="shared" si="4"/>
        <v>6</v>
      </c>
      <c r="L58" s="44">
        <f t="shared" si="3"/>
        <v>10</v>
      </c>
    </row>
    <row r="59" spans="1:12" ht="12.75" customHeight="1">
      <c r="A59" s="12" t="s">
        <v>277</v>
      </c>
      <c r="B59" s="1" t="s">
        <v>133</v>
      </c>
      <c r="C59" s="15" t="s">
        <v>136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</row>
    <row r="60" spans="1:12" ht="12.75" customHeight="1">
      <c r="A60" s="13" t="s">
        <v>146</v>
      </c>
      <c r="B60" s="1" t="s">
        <v>149</v>
      </c>
      <c r="C60" s="15" t="s">
        <v>137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</row>
    <row r="61" spans="1:12" ht="12.75" customHeight="1">
      <c r="A61" s="14" t="s">
        <v>147</v>
      </c>
      <c r="B61" s="1" t="s">
        <v>135</v>
      </c>
      <c r="C61" s="15" t="s">
        <v>139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</row>
    <row r="62" spans="1:12" ht="12.75" customHeight="1">
      <c r="A62" s="12" t="s">
        <v>150</v>
      </c>
      <c r="B62" s="1" t="s">
        <v>133</v>
      </c>
      <c r="C62" s="15" t="s">
        <v>136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</row>
    <row r="63" spans="1:12" ht="12.75" customHeight="1">
      <c r="A63" s="14" t="s">
        <v>151</v>
      </c>
      <c r="B63" s="1" t="s">
        <v>135</v>
      </c>
      <c r="C63" s="15" t="s">
        <v>139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</row>
    <row r="64" spans="1:12" ht="12.75" customHeight="1">
      <c r="A64" s="18" t="s">
        <v>152</v>
      </c>
      <c r="B64" s="17" t="s">
        <v>133</v>
      </c>
      <c r="C64" s="20" t="s">
        <v>229</v>
      </c>
      <c r="D64" s="44">
        <v>3</v>
      </c>
      <c r="E64" s="44">
        <v>6</v>
      </c>
      <c r="F64" s="44">
        <v>9</v>
      </c>
      <c r="G64" s="44">
        <v>6</v>
      </c>
      <c r="H64" s="44">
        <v>8</v>
      </c>
      <c r="I64" s="44">
        <v>14</v>
      </c>
      <c r="J64" s="44">
        <f aca="true" t="shared" si="5" ref="J64:K66">D64+G64</f>
        <v>9</v>
      </c>
      <c r="K64" s="44">
        <f t="shared" si="5"/>
        <v>14</v>
      </c>
      <c r="L64" s="44">
        <f t="shared" si="3"/>
        <v>23</v>
      </c>
    </row>
    <row r="65" spans="1:12" ht="12.75" customHeight="1">
      <c r="A65" s="16" t="s">
        <v>153</v>
      </c>
      <c r="B65" s="17" t="s">
        <v>155</v>
      </c>
      <c r="C65" s="20" t="s">
        <v>137</v>
      </c>
      <c r="D65" s="44">
        <v>1</v>
      </c>
      <c r="E65" s="44">
        <v>1</v>
      </c>
      <c r="F65" s="44">
        <v>2</v>
      </c>
      <c r="G65" s="44">
        <v>2</v>
      </c>
      <c r="H65" s="44">
        <v>2</v>
      </c>
      <c r="I65" s="44">
        <v>3</v>
      </c>
      <c r="J65" s="44">
        <f t="shared" si="5"/>
        <v>3</v>
      </c>
      <c r="K65" s="44">
        <f t="shared" si="5"/>
        <v>3</v>
      </c>
      <c r="L65" s="44">
        <f t="shared" si="3"/>
        <v>6</v>
      </c>
    </row>
    <row r="66" spans="1:12" ht="12.75" customHeight="1">
      <c r="A66" s="19" t="s">
        <v>278</v>
      </c>
      <c r="B66" s="17" t="s">
        <v>135</v>
      </c>
      <c r="C66" s="20" t="s">
        <v>139</v>
      </c>
      <c r="D66" s="44">
        <v>2</v>
      </c>
      <c r="E66" s="44">
        <v>2</v>
      </c>
      <c r="F66" s="44">
        <v>4</v>
      </c>
      <c r="G66" s="44">
        <v>4</v>
      </c>
      <c r="H66" s="44">
        <v>4</v>
      </c>
      <c r="I66" s="44">
        <v>8</v>
      </c>
      <c r="J66" s="44">
        <f t="shared" si="5"/>
        <v>6</v>
      </c>
      <c r="K66" s="44">
        <f t="shared" si="5"/>
        <v>6</v>
      </c>
      <c r="L66" s="44">
        <f t="shared" si="3"/>
        <v>12</v>
      </c>
    </row>
    <row r="67" spans="1:12" ht="12.75" customHeight="1">
      <c r="A67" s="494" t="s">
        <v>156</v>
      </c>
      <c r="B67" s="495"/>
      <c r="C67" s="424" t="s">
        <v>139</v>
      </c>
      <c r="D67" s="422">
        <v>0</v>
      </c>
      <c r="E67" s="422">
        <v>0</v>
      </c>
      <c r="F67" s="422">
        <v>20</v>
      </c>
      <c r="G67" s="422">
        <v>0</v>
      </c>
      <c r="H67" s="422">
        <v>0</v>
      </c>
      <c r="I67" s="422">
        <v>18</v>
      </c>
      <c r="J67" s="422">
        <v>0</v>
      </c>
      <c r="K67" s="422">
        <v>0</v>
      </c>
      <c r="L67" s="422">
        <f>F67+I67</f>
        <v>38</v>
      </c>
    </row>
    <row r="68" ht="12.75" customHeight="1"/>
    <row r="69" ht="12.75" customHeight="1"/>
    <row r="70" ht="12.75" customHeight="1"/>
    <row r="71" ht="15.75" customHeight="1"/>
    <row r="75" spans="1:4" ht="12.75">
      <c r="A75" s="483" t="s">
        <v>22</v>
      </c>
      <c r="B75" s="483"/>
      <c r="C75" s="483"/>
      <c r="D75" s="483"/>
    </row>
    <row r="76" spans="1:4" ht="12.75">
      <c r="A76" s="483" t="s">
        <v>71</v>
      </c>
      <c r="B76" s="483"/>
      <c r="C76" s="483"/>
      <c r="D76" s="483"/>
    </row>
    <row r="77" spans="1:4" ht="12.75">
      <c r="A77" s="7"/>
      <c r="B77" s="7"/>
      <c r="C77" s="7"/>
      <c r="D77" s="7"/>
    </row>
    <row r="78" spans="1:12" ht="12.75">
      <c r="A78" s="484" t="s">
        <v>527</v>
      </c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</row>
    <row r="79" spans="1:12" ht="12.75">
      <c r="A79" s="706" t="s">
        <v>131</v>
      </c>
      <c r="B79" s="706"/>
      <c r="C79" s="706"/>
      <c r="D79" s="706"/>
      <c r="E79" s="706"/>
      <c r="F79" s="706"/>
      <c r="G79" s="706"/>
      <c r="H79" s="706"/>
      <c r="I79" s="706"/>
      <c r="J79" s="706"/>
      <c r="K79" s="706"/>
      <c r="L79" s="706"/>
    </row>
    <row r="80" spans="1:12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1:12" ht="12.75">
      <c r="K81" s="715" t="s">
        <v>272</v>
      </c>
      <c r="L81" s="715"/>
    </row>
    <row r="83" spans="1:12" ht="12.75">
      <c r="A83" s="485" t="s">
        <v>120</v>
      </c>
      <c r="B83" s="485" t="s">
        <v>37</v>
      </c>
      <c r="C83" s="485" t="s">
        <v>391</v>
      </c>
      <c r="D83" s="508" t="s">
        <v>271</v>
      </c>
      <c r="E83" s="509"/>
      <c r="F83" s="510"/>
      <c r="G83" s="508" t="s">
        <v>72</v>
      </c>
      <c r="H83" s="509"/>
      <c r="I83" s="510"/>
      <c r="J83" s="508" t="s">
        <v>73</v>
      </c>
      <c r="K83" s="509"/>
      <c r="L83" s="510"/>
    </row>
    <row r="84" spans="1:12" ht="12.75">
      <c r="A84" s="487"/>
      <c r="B84" s="487"/>
      <c r="C84" s="487"/>
      <c r="D84" s="397" t="s">
        <v>224</v>
      </c>
      <c r="E84" s="397" t="s">
        <v>3</v>
      </c>
      <c r="F84" s="397" t="s">
        <v>4</v>
      </c>
      <c r="G84" s="397" t="s">
        <v>224</v>
      </c>
      <c r="H84" s="397" t="s">
        <v>3</v>
      </c>
      <c r="I84" s="397" t="s">
        <v>4</v>
      </c>
      <c r="J84" s="397" t="s">
        <v>224</v>
      </c>
      <c r="K84" s="397" t="s">
        <v>3</v>
      </c>
      <c r="L84" s="397" t="s">
        <v>4</v>
      </c>
    </row>
    <row r="85" spans="1:12" ht="12.75">
      <c r="A85" s="708" t="s">
        <v>141</v>
      </c>
      <c r="B85" s="1" t="s">
        <v>133</v>
      </c>
      <c r="C85" s="15" t="s">
        <v>136</v>
      </c>
      <c r="D85" s="41">
        <v>0</v>
      </c>
      <c r="E85" s="41">
        <v>0</v>
      </c>
      <c r="F85" s="41">
        <f aca="true" t="shared" si="6" ref="F85:F103">SUM(D85:E85)</f>
        <v>0</v>
      </c>
      <c r="G85" s="41">
        <v>0</v>
      </c>
      <c r="H85" s="41">
        <v>0</v>
      </c>
      <c r="I85" s="41">
        <f aca="true" t="shared" si="7" ref="I85:I103">SUM(G85:H85)</f>
        <v>0</v>
      </c>
      <c r="J85" s="41">
        <f aca="true" t="shared" si="8" ref="J85:K104">D85+G85</f>
        <v>0</v>
      </c>
      <c r="K85" s="41">
        <f t="shared" si="8"/>
        <v>0</v>
      </c>
      <c r="L85" s="41">
        <f aca="true" t="shared" si="9" ref="L85:L103">SUM(J85:K85)</f>
        <v>0</v>
      </c>
    </row>
    <row r="86" spans="1:12" ht="12.75">
      <c r="A86" s="709"/>
      <c r="B86" s="1" t="s">
        <v>134</v>
      </c>
      <c r="C86" s="15" t="s">
        <v>137</v>
      </c>
      <c r="D86" s="41">
        <v>0</v>
      </c>
      <c r="E86" s="41">
        <v>0</v>
      </c>
      <c r="F86" s="41">
        <f t="shared" si="6"/>
        <v>0</v>
      </c>
      <c r="G86" s="41">
        <v>0</v>
      </c>
      <c r="H86" s="41">
        <v>0</v>
      </c>
      <c r="I86" s="41">
        <f t="shared" si="7"/>
        <v>0</v>
      </c>
      <c r="J86" s="41">
        <f t="shared" si="8"/>
        <v>0</v>
      </c>
      <c r="K86" s="41">
        <f t="shared" si="8"/>
        <v>0</v>
      </c>
      <c r="L86" s="41">
        <f t="shared" si="9"/>
        <v>0</v>
      </c>
    </row>
    <row r="87" spans="1:12" ht="12.75">
      <c r="A87" s="710"/>
      <c r="B87" s="1" t="s">
        <v>135</v>
      </c>
      <c r="C87" s="15" t="s">
        <v>139</v>
      </c>
      <c r="D87" s="41">
        <v>0</v>
      </c>
      <c r="E87" s="41">
        <v>0</v>
      </c>
      <c r="F87" s="41">
        <f t="shared" si="6"/>
        <v>0</v>
      </c>
      <c r="G87" s="41">
        <v>0</v>
      </c>
      <c r="H87" s="41">
        <v>0</v>
      </c>
      <c r="I87" s="41">
        <f t="shared" si="7"/>
        <v>0</v>
      </c>
      <c r="J87" s="41">
        <f t="shared" si="8"/>
        <v>0</v>
      </c>
      <c r="K87" s="41">
        <f t="shared" si="8"/>
        <v>0</v>
      </c>
      <c r="L87" s="41">
        <f t="shared" si="9"/>
        <v>0</v>
      </c>
    </row>
    <row r="88" spans="1:12" ht="12.75">
      <c r="A88" s="496" t="s">
        <v>138</v>
      </c>
      <c r="B88" s="1" t="s">
        <v>133</v>
      </c>
      <c r="C88" s="15" t="s">
        <v>136</v>
      </c>
      <c r="D88" s="41">
        <v>0</v>
      </c>
      <c r="E88" s="41">
        <v>0</v>
      </c>
      <c r="F88" s="41">
        <f t="shared" si="6"/>
        <v>0</v>
      </c>
      <c r="G88" s="41">
        <v>0</v>
      </c>
      <c r="H88" s="41">
        <v>0</v>
      </c>
      <c r="I88" s="41">
        <f t="shared" si="7"/>
        <v>0</v>
      </c>
      <c r="J88" s="41">
        <f t="shared" si="8"/>
        <v>0</v>
      </c>
      <c r="K88" s="41">
        <f t="shared" si="8"/>
        <v>0</v>
      </c>
      <c r="L88" s="41">
        <f t="shared" si="9"/>
        <v>0</v>
      </c>
    </row>
    <row r="89" spans="1:12" ht="12.75">
      <c r="A89" s="498"/>
      <c r="B89" s="1" t="s">
        <v>135</v>
      </c>
      <c r="C89" s="15" t="s">
        <v>139</v>
      </c>
      <c r="D89" s="41">
        <v>0</v>
      </c>
      <c r="E89" s="41">
        <v>0</v>
      </c>
      <c r="F89" s="41">
        <f t="shared" si="6"/>
        <v>0</v>
      </c>
      <c r="G89" s="41">
        <v>0</v>
      </c>
      <c r="H89" s="41">
        <v>0</v>
      </c>
      <c r="I89" s="41">
        <f t="shared" si="7"/>
        <v>0</v>
      </c>
      <c r="J89" s="41">
        <f t="shared" si="8"/>
        <v>0</v>
      </c>
      <c r="K89" s="41">
        <f t="shared" si="8"/>
        <v>0</v>
      </c>
      <c r="L89" s="41">
        <f t="shared" si="9"/>
        <v>0</v>
      </c>
    </row>
    <row r="90" spans="1:12" ht="12.75">
      <c r="A90" s="712" t="s">
        <v>140</v>
      </c>
      <c r="B90" s="1" t="s">
        <v>133</v>
      </c>
      <c r="C90" s="15" t="s">
        <v>136</v>
      </c>
      <c r="D90" s="41">
        <v>0</v>
      </c>
      <c r="E90" s="41">
        <v>0</v>
      </c>
      <c r="F90" s="41">
        <f t="shared" si="6"/>
        <v>0</v>
      </c>
      <c r="G90" s="41">
        <v>0</v>
      </c>
      <c r="H90" s="41">
        <v>0</v>
      </c>
      <c r="I90" s="41">
        <f t="shared" si="7"/>
        <v>0</v>
      </c>
      <c r="J90" s="41">
        <f t="shared" si="8"/>
        <v>0</v>
      </c>
      <c r="K90" s="41">
        <f t="shared" si="8"/>
        <v>0</v>
      </c>
      <c r="L90" s="41">
        <f t="shared" si="9"/>
        <v>0</v>
      </c>
    </row>
    <row r="91" spans="1:12" ht="12.75">
      <c r="A91" s="713"/>
      <c r="B91" s="1" t="s">
        <v>142</v>
      </c>
      <c r="C91" s="15" t="s">
        <v>143</v>
      </c>
      <c r="D91" s="41">
        <v>0</v>
      </c>
      <c r="E91" s="41">
        <v>0</v>
      </c>
      <c r="F91" s="41">
        <f t="shared" si="6"/>
        <v>0</v>
      </c>
      <c r="G91" s="41">
        <v>0</v>
      </c>
      <c r="H91" s="41">
        <v>0</v>
      </c>
      <c r="I91" s="41">
        <f t="shared" si="7"/>
        <v>0</v>
      </c>
      <c r="J91" s="41">
        <f t="shared" si="8"/>
        <v>0</v>
      </c>
      <c r="K91" s="41">
        <f t="shared" si="8"/>
        <v>0</v>
      </c>
      <c r="L91" s="41">
        <f t="shared" si="9"/>
        <v>0</v>
      </c>
    </row>
    <row r="92" spans="1:12" ht="12.75">
      <c r="A92" s="714"/>
      <c r="B92" s="1" t="s">
        <v>135</v>
      </c>
      <c r="C92" s="15" t="s">
        <v>139</v>
      </c>
      <c r="D92" s="41">
        <v>0</v>
      </c>
      <c r="E92" s="41">
        <v>0</v>
      </c>
      <c r="F92" s="41">
        <f t="shared" si="6"/>
        <v>0</v>
      </c>
      <c r="G92" s="41">
        <v>0</v>
      </c>
      <c r="H92" s="41">
        <v>0</v>
      </c>
      <c r="I92" s="41">
        <f t="shared" si="7"/>
        <v>0</v>
      </c>
      <c r="J92" s="41">
        <f t="shared" si="8"/>
        <v>0</v>
      </c>
      <c r="K92" s="41">
        <f t="shared" si="8"/>
        <v>0</v>
      </c>
      <c r="L92" s="41">
        <f t="shared" si="9"/>
        <v>0</v>
      </c>
    </row>
    <row r="93" spans="1:12" ht="12.75">
      <c r="A93" s="708" t="s">
        <v>276</v>
      </c>
      <c r="B93" s="1" t="s">
        <v>133</v>
      </c>
      <c r="C93" s="15" t="s">
        <v>136</v>
      </c>
      <c r="D93" s="41">
        <v>0</v>
      </c>
      <c r="E93" s="41">
        <v>0</v>
      </c>
      <c r="F93" s="41">
        <f t="shared" si="6"/>
        <v>0</v>
      </c>
      <c r="G93" s="41">
        <v>0</v>
      </c>
      <c r="H93" s="41">
        <v>0</v>
      </c>
      <c r="I93" s="41">
        <f t="shared" si="7"/>
        <v>0</v>
      </c>
      <c r="J93" s="41">
        <f t="shared" si="8"/>
        <v>0</v>
      </c>
      <c r="K93" s="41">
        <f t="shared" si="8"/>
        <v>0</v>
      </c>
      <c r="L93" s="41">
        <f t="shared" si="9"/>
        <v>0</v>
      </c>
    </row>
    <row r="94" spans="1:12" ht="12.75">
      <c r="A94" s="709"/>
      <c r="B94" s="1" t="s">
        <v>145</v>
      </c>
      <c r="C94" s="15" t="s">
        <v>137</v>
      </c>
      <c r="D94" s="41">
        <v>0</v>
      </c>
      <c r="E94" s="41">
        <v>0</v>
      </c>
      <c r="F94" s="41">
        <f t="shared" si="6"/>
        <v>0</v>
      </c>
      <c r="G94" s="41">
        <v>0</v>
      </c>
      <c r="H94" s="41">
        <v>0</v>
      </c>
      <c r="I94" s="41">
        <f t="shared" si="7"/>
        <v>0</v>
      </c>
      <c r="J94" s="41">
        <f t="shared" si="8"/>
        <v>0</v>
      </c>
      <c r="K94" s="41">
        <f t="shared" si="8"/>
        <v>0</v>
      </c>
      <c r="L94" s="41">
        <f t="shared" si="9"/>
        <v>0</v>
      </c>
    </row>
    <row r="95" spans="1:12" ht="12.75">
      <c r="A95" s="710"/>
      <c r="B95" s="1" t="s">
        <v>135</v>
      </c>
      <c r="C95" s="15" t="s">
        <v>139</v>
      </c>
      <c r="D95" s="41">
        <v>0</v>
      </c>
      <c r="E95" s="41">
        <v>0</v>
      </c>
      <c r="F95" s="41">
        <f t="shared" si="6"/>
        <v>0</v>
      </c>
      <c r="G95" s="41">
        <v>0</v>
      </c>
      <c r="H95" s="41">
        <v>0</v>
      </c>
      <c r="I95" s="41">
        <f t="shared" si="7"/>
        <v>0</v>
      </c>
      <c r="J95" s="41">
        <f t="shared" si="8"/>
        <v>0</v>
      </c>
      <c r="K95" s="41">
        <f t="shared" si="8"/>
        <v>0</v>
      </c>
      <c r="L95" s="41">
        <f t="shared" si="9"/>
        <v>0</v>
      </c>
    </row>
    <row r="96" spans="1:12" ht="12.75">
      <c r="A96" s="12" t="s">
        <v>277</v>
      </c>
      <c r="B96" s="1" t="s">
        <v>133</v>
      </c>
      <c r="C96" s="15" t="s">
        <v>136</v>
      </c>
      <c r="D96" s="41">
        <v>0</v>
      </c>
      <c r="E96" s="41">
        <v>0</v>
      </c>
      <c r="F96" s="41">
        <f t="shared" si="6"/>
        <v>0</v>
      </c>
      <c r="G96" s="41">
        <v>0</v>
      </c>
      <c r="H96" s="41">
        <v>0</v>
      </c>
      <c r="I96" s="41">
        <f t="shared" si="7"/>
        <v>0</v>
      </c>
      <c r="J96" s="41">
        <f t="shared" si="8"/>
        <v>0</v>
      </c>
      <c r="K96" s="41">
        <f t="shared" si="8"/>
        <v>0</v>
      </c>
      <c r="L96" s="41">
        <f t="shared" si="9"/>
        <v>0</v>
      </c>
    </row>
    <row r="97" spans="1:12" ht="12.75">
      <c r="A97" s="13" t="s">
        <v>146</v>
      </c>
      <c r="B97" s="1" t="s">
        <v>149</v>
      </c>
      <c r="C97" s="15" t="s">
        <v>137</v>
      </c>
      <c r="D97" s="41">
        <v>0</v>
      </c>
      <c r="E97" s="41">
        <v>0</v>
      </c>
      <c r="F97" s="41">
        <f t="shared" si="6"/>
        <v>0</v>
      </c>
      <c r="G97" s="41">
        <v>0</v>
      </c>
      <c r="H97" s="41">
        <v>0</v>
      </c>
      <c r="I97" s="41">
        <f t="shared" si="7"/>
        <v>0</v>
      </c>
      <c r="J97" s="41">
        <f t="shared" si="8"/>
        <v>0</v>
      </c>
      <c r="K97" s="41">
        <f t="shared" si="8"/>
        <v>0</v>
      </c>
      <c r="L97" s="41">
        <f t="shared" si="9"/>
        <v>0</v>
      </c>
    </row>
    <row r="98" spans="1:12" ht="12.75">
      <c r="A98" s="14" t="s">
        <v>147</v>
      </c>
      <c r="B98" s="1" t="s">
        <v>135</v>
      </c>
      <c r="C98" s="15" t="s">
        <v>139</v>
      </c>
      <c r="D98" s="41">
        <v>0</v>
      </c>
      <c r="E98" s="41">
        <v>0</v>
      </c>
      <c r="F98" s="41">
        <f t="shared" si="6"/>
        <v>0</v>
      </c>
      <c r="G98" s="41">
        <v>0</v>
      </c>
      <c r="H98" s="41">
        <v>0</v>
      </c>
      <c r="I98" s="41">
        <f t="shared" si="7"/>
        <v>0</v>
      </c>
      <c r="J98" s="41">
        <f t="shared" si="8"/>
        <v>0</v>
      </c>
      <c r="K98" s="41">
        <f t="shared" si="8"/>
        <v>0</v>
      </c>
      <c r="L98" s="41">
        <f t="shared" si="9"/>
        <v>0</v>
      </c>
    </row>
    <row r="99" spans="1:12" ht="12.75">
      <c r="A99" s="12" t="s">
        <v>150</v>
      </c>
      <c r="B99" s="1" t="s">
        <v>133</v>
      </c>
      <c r="C99" s="15" t="s">
        <v>136</v>
      </c>
      <c r="D99" s="41">
        <v>0</v>
      </c>
      <c r="E99" s="41">
        <v>0</v>
      </c>
      <c r="F99" s="41">
        <f t="shared" si="6"/>
        <v>0</v>
      </c>
      <c r="G99" s="41">
        <v>0</v>
      </c>
      <c r="H99" s="41">
        <v>0</v>
      </c>
      <c r="I99" s="41">
        <f t="shared" si="7"/>
        <v>0</v>
      </c>
      <c r="J99" s="41">
        <f t="shared" si="8"/>
        <v>0</v>
      </c>
      <c r="K99" s="41">
        <f t="shared" si="8"/>
        <v>0</v>
      </c>
      <c r="L99" s="41">
        <f t="shared" si="9"/>
        <v>0</v>
      </c>
    </row>
    <row r="100" spans="1:12" ht="12.75">
      <c r="A100" s="14" t="s">
        <v>151</v>
      </c>
      <c r="B100" s="1" t="s">
        <v>135</v>
      </c>
      <c r="C100" s="15" t="s">
        <v>139</v>
      </c>
      <c r="D100" s="41">
        <v>0</v>
      </c>
      <c r="E100" s="41">
        <v>0</v>
      </c>
      <c r="F100" s="41">
        <f t="shared" si="6"/>
        <v>0</v>
      </c>
      <c r="G100" s="41">
        <v>0</v>
      </c>
      <c r="H100" s="41">
        <v>0</v>
      </c>
      <c r="I100" s="41">
        <f t="shared" si="7"/>
        <v>0</v>
      </c>
      <c r="J100" s="41">
        <f t="shared" si="8"/>
        <v>0</v>
      </c>
      <c r="K100" s="41">
        <f t="shared" si="8"/>
        <v>0</v>
      </c>
      <c r="L100" s="41">
        <f t="shared" si="9"/>
        <v>0</v>
      </c>
    </row>
    <row r="101" spans="1:12" ht="12.75">
      <c r="A101" s="18" t="s">
        <v>152</v>
      </c>
      <c r="B101" s="17" t="s">
        <v>133</v>
      </c>
      <c r="C101" s="20" t="s">
        <v>229</v>
      </c>
      <c r="D101" s="41">
        <v>0</v>
      </c>
      <c r="E101" s="41">
        <v>0</v>
      </c>
      <c r="F101" s="41">
        <f t="shared" si="6"/>
        <v>0</v>
      </c>
      <c r="G101" s="41">
        <v>0</v>
      </c>
      <c r="H101" s="41">
        <v>0</v>
      </c>
      <c r="I101" s="41">
        <f t="shared" si="7"/>
        <v>0</v>
      </c>
      <c r="J101" s="41">
        <f t="shared" si="8"/>
        <v>0</v>
      </c>
      <c r="K101" s="41">
        <f t="shared" si="8"/>
        <v>0</v>
      </c>
      <c r="L101" s="41">
        <f t="shared" si="9"/>
        <v>0</v>
      </c>
    </row>
    <row r="102" spans="1:12" ht="12.75">
      <c r="A102" s="16" t="s">
        <v>153</v>
      </c>
      <c r="B102" s="17" t="s">
        <v>155</v>
      </c>
      <c r="C102" s="20" t="s">
        <v>137</v>
      </c>
      <c r="D102" s="41">
        <v>0</v>
      </c>
      <c r="E102" s="41">
        <v>0</v>
      </c>
      <c r="F102" s="41">
        <f t="shared" si="6"/>
        <v>0</v>
      </c>
      <c r="G102" s="41">
        <v>0</v>
      </c>
      <c r="H102" s="41">
        <v>0</v>
      </c>
      <c r="I102" s="41">
        <f t="shared" si="7"/>
        <v>0</v>
      </c>
      <c r="J102" s="41">
        <f t="shared" si="8"/>
        <v>0</v>
      </c>
      <c r="K102" s="41">
        <f t="shared" si="8"/>
        <v>0</v>
      </c>
      <c r="L102" s="41">
        <f t="shared" si="9"/>
        <v>0</v>
      </c>
    </row>
    <row r="103" spans="1:12" ht="12.75">
      <c r="A103" s="19" t="s">
        <v>278</v>
      </c>
      <c r="B103" s="17" t="s">
        <v>135</v>
      </c>
      <c r="C103" s="20" t="s">
        <v>139</v>
      </c>
      <c r="D103" s="41">
        <v>0</v>
      </c>
      <c r="E103" s="41">
        <v>0</v>
      </c>
      <c r="F103" s="41">
        <f t="shared" si="6"/>
        <v>0</v>
      </c>
      <c r="G103" s="41">
        <v>0</v>
      </c>
      <c r="H103" s="41">
        <v>0</v>
      </c>
      <c r="I103" s="41">
        <f t="shared" si="7"/>
        <v>0</v>
      </c>
      <c r="J103" s="41">
        <f t="shared" si="8"/>
        <v>0</v>
      </c>
      <c r="K103" s="41">
        <f t="shared" si="8"/>
        <v>0</v>
      </c>
      <c r="L103" s="41">
        <f t="shared" si="9"/>
        <v>0</v>
      </c>
    </row>
    <row r="104" spans="1:12" ht="12.75">
      <c r="A104" s="494" t="s">
        <v>156</v>
      </c>
      <c r="B104" s="495"/>
      <c r="C104" s="424" t="s">
        <v>139</v>
      </c>
      <c r="D104" s="422">
        <v>0</v>
      </c>
      <c r="E104" s="422">
        <v>0</v>
      </c>
      <c r="F104" s="422">
        <f>F87+F89+F92+F95+F98+F100+F103</f>
        <v>0</v>
      </c>
      <c r="G104" s="422">
        <v>0</v>
      </c>
      <c r="H104" s="422">
        <v>0</v>
      </c>
      <c r="I104" s="422">
        <f>I87+I89+I92+I95+I98+I100+I103</f>
        <v>0</v>
      </c>
      <c r="J104" s="422">
        <f t="shared" si="8"/>
        <v>0</v>
      </c>
      <c r="K104" s="422">
        <f t="shared" si="8"/>
        <v>0</v>
      </c>
      <c r="L104" s="422">
        <f>F104+I104</f>
        <v>0</v>
      </c>
    </row>
    <row r="111" spans="1:4" ht="12.75">
      <c r="A111" s="483" t="s">
        <v>22</v>
      </c>
      <c r="B111" s="483"/>
      <c r="C111" s="483"/>
      <c r="D111" s="483"/>
    </row>
    <row r="112" spans="1:4" ht="12.75">
      <c r="A112" s="483" t="s">
        <v>116</v>
      </c>
      <c r="B112" s="483"/>
      <c r="C112" s="483"/>
      <c r="D112" s="483"/>
    </row>
    <row r="113" spans="1:4" ht="12.75">
      <c r="A113" s="7"/>
      <c r="B113" s="7"/>
      <c r="C113" s="7"/>
      <c r="D113" s="7"/>
    </row>
    <row r="114" spans="1:12" ht="12.75">
      <c r="A114" s="484" t="s">
        <v>527</v>
      </c>
      <c r="B114" s="484"/>
      <c r="C114" s="484"/>
      <c r="D114" s="484"/>
      <c r="E114" s="484"/>
      <c r="F114" s="484"/>
      <c r="G114" s="484"/>
      <c r="H114" s="484"/>
      <c r="I114" s="484"/>
      <c r="J114" s="484"/>
      <c r="K114" s="484"/>
      <c r="L114" s="484"/>
    </row>
    <row r="115" spans="1:12" ht="12.75">
      <c r="A115" s="706" t="s">
        <v>131</v>
      </c>
      <c r="B115" s="706"/>
      <c r="C115" s="706"/>
      <c r="D115" s="706"/>
      <c r="E115" s="706"/>
      <c r="F115" s="706"/>
      <c r="G115" s="706"/>
      <c r="H115" s="706"/>
      <c r="I115" s="706"/>
      <c r="J115" s="706"/>
      <c r="K115" s="706"/>
      <c r="L115" s="706"/>
    </row>
    <row r="116" spans="1:12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11:12" ht="12.75">
      <c r="K117" s="715" t="s">
        <v>227</v>
      </c>
      <c r="L117" s="715"/>
    </row>
    <row r="119" spans="1:17" ht="12.75">
      <c r="A119" s="485" t="s">
        <v>120</v>
      </c>
      <c r="B119" s="485" t="s">
        <v>37</v>
      </c>
      <c r="C119" s="485" t="s">
        <v>391</v>
      </c>
      <c r="D119" s="508" t="s">
        <v>77</v>
      </c>
      <c r="E119" s="509"/>
      <c r="F119" s="510"/>
      <c r="G119" s="508" t="s">
        <v>78</v>
      </c>
      <c r="H119" s="509"/>
      <c r="I119" s="510"/>
      <c r="J119" s="508" t="s">
        <v>79</v>
      </c>
      <c r="K119" s="509"/>
      <c r="L119" s="510"/>
      <c r="P119" s="26"/>
      <c r="Q119" s="26"/>
    </row>
    <row r="120" spans="1:16" ht="12.75">
      <c r="A120" s="487"/>
      <c r="B120" s="487"/>
      <c r="C120" s="487"/>
      <c r="D120" s="397" t="s">
        <v>224</v>
      </c>
      <c r="E120" s="397" t="s">
        <v>3</v>
      </c>
      <c r="F120" s="397" t="s">
        <v>4</v>
      </c>
      <c r="G120" s="413" t="s">
        <v>224</v>
      </c>
      <c r="H120" s="397" t="s">
        <v>3</v>
      </c>
      <c r="I120" s="397" t="s">
        <v>4</v>
      </c>
      <c r="J120" s="397" t="s">
        <v>224</v>
      </c>
      <c r="K120" s="397" t="s">
        <v>3</v>
      </c>
      <c r="L120" s="397" t="s">
        <v>4</v>
      </c>
      <c r="P120" s="30"/>
    </row>
    <row r="121" spans="1:12" ht="12.75">
      <c r="A121" s="708" t="s">
        <v>141</v>
      </c>
      <c r="B121" s="1" t="s">
        <v>133</v>
      </c>
      <c r="C121" s="15" t="s">
        <v>136</v>
      </c>
      <c r="D121" s="87">
        <v>0</v>
      </c>
      <c r="E121" s="41">
        <v>5009</v>
      </c>
      <c r="F121" s="41">
        <v>5009</v>
      </c>
      <c r="G121" s="41">
        <v>625</v>
      </c>
      <c r="H121" s="41">
        <v>3380</v>
      </c>
      <c r="I121" s="41">
        <v>4005</v>
      </c>
      <c r="J121" s="41">
        <v>625</v>
      </c>
      <c r="K121" s="41">
        <v>8389</v>
      </c>
      <c r="L121" s="41">
        <v>9014</v>
      </c>
    </row>
    <row r="122" spans="1:12" ht="12.75">
      <c r="A122" s="709"/>
      <c r="B122" s="1" t="s">
        <v>134</v>
      </c>
      <c r="C122" s="15" t="s">
        <v>137</v>
      </c>
      <c r="D122" s="87">
        <v>0</v>
      </c>
      <c r="E122" s="87">
        <v>2</v>
      </c>
      <c r="F122" s="87">
        <v>2</v>
      </c>
      <c r="G122" s="87">
        <v>1</v>
      </c>
      <c r="H122" s="87">
        <v>1</v>
      </c>
      <c r="I122" s="87">
        <v>2</v>
      </c>
      <c r="J122" s="87">
        <v>1</v>
      </c>
      <c r="K122" s="87">
        <v>3</v>
      </c>
      <c r="L122" s="87">
        <v>4</v>
      </c>
    </row>
    <row r="123" spans="1:12" ht="12.75">
      <c r="A123" s="710"/>
      <c r="B123" s="1" t="s">
        <v>135</v>
      </c>
      <c r="C123" s="15" t="s">
        <v>139</v>
      </c>
      <c r="D123" s="87">
        <v>0</v>
      </c>
      <c r="E123" s="87">
        <v>4</v>
      </c>
      <c r="F123" s="87">
        <v>4</v>
      </c>
      <c r="G123" s="87">
        <v>1</v>
      </c>
      <c r="H123" s="87">
        <v>2</v>
      </c>
      <c r="I123" s="87">
        <v>3</v>
      </c>
      <c r="J123" s="87">
        <v>1</v>
      </c>
      <c r="K123" s="87">
        <v>6</v>
      </c>
      <c r="L123" s="87">
        <v>7</v>
      </c>
    </row>
    <row r="124" spans="1:12" ht="12.75">
      <c r="A124" s="496" t="s">
        <v>138</v>
      </c>
      <c r="B124" s="1" t="s">
        <v>133</v>
      </c>
      <c r="C124" s="15" t="s">
        <v>136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</row>
    <row r="125" spans="1:12" ht="12.75" customHeight="1">
      <c r="A125" s="498"/>
      <c r="B125" s="1" t="s">
        <v>135</v>
      </c>
      <c r="C125" s="15" t="s">
        <v>139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  <c r="I125" s="87">
        <v>0</v>
      </c>
      <c r="J125" s="87">
        <v>0</v>
      </c>
      <c r="K125" s="87">
        <v>0</v>
      </c>
      <c r="L125" s="87">
        <v>0</v>
      </c>
    </row>
    <row r="126" spans="1:12" ht="12.75" customHeight="1">
      <c r="A126" s="712" t="s">
        <v>140</v>
      </c>
      <c r="B126" s="1" t="s">
        <v>133</v>
      </c>
      <c r="C126" s="15" t="s">
        <v>136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</row>
    <row r="127" spans="1:12" ht="12.75" customHeight="1">
      <c r="A127" s="713"/>
      <c r="B127" s="1" t="s">
        <v>142</v>
      </c>
      <c r="C127" s="15" t="s">
        <v>143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</row>
    <row r="128" spans="1:12" ht="12.75" customHeight="1">
      <c r="A128" s="714"/>
      <c r="B128" s="1" t="s">
        <v>135</v>
      </c>
      <c r="C128" s="15" t="s">
        <v>139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</row>
    <row r="129" spans="1:12" ht="12.75" customHeight="1">
      <c r="A129" s="708" t="s">
        <v>276</v>
      </c>
      <c r="B129" s="1" t="s">
        <v>133</v>
      </c>
      <c r="C129" s="15" t="s">
        <v>136</v>
      </c>
      <c r="D129" s="87">
        <v>0</v>
      </c>
      <c r="E129" s="41">
        <v>3544</v>
      </c>
      <c r="F129" s="41">
        <v>3544</v>
      </c>
      <c r="G129" s="87">
        <v>625</v>
      </c>
      <c r="H129" s="41">
        <v>2670</v>
      </c>
      <c r="I129" s="41">
        <v>3295</v>
      </c>
      <c r="J129" s="41">
        <v>625</v>
      </c>
      <c r="K129" s="41">
        <v>6214</v>
      </c>
      <c r="L129" s="41">
        <v>6839</v>
      </c>
    </row>
    <row r="130" spans="1:12" ht="12.75" customHeight="1">
      <c r="A130" s="709"/>
      <c r="B130" s="1" t="s">
        <v>145</v>
      </c>
      <c r="C130" s="15" t="s">
        <v>137</v>
      </c>
      <c r="D130" s="87">
        <v>0</v>
      </c>
      <c r="E130" s="87">
        <v>1</v>
      </c>
      <c r="F130" s="87">
        <v>1</v>
      </c>
      <c r="G130" s="87">
        <v>0</v>
      </c>
      <c r="H130" s="87">
        <v>1</v>
      </c>
      <c r="I130" s="87">
        <v>1</v>
      </c>
      <c r="J130" s="87">
        <v>0</v>
      </c>
      <c r="K130" s="87">
        <v>2</v>
      </c>
      <c r="L130" s="87">
        <v>2</v>
      </c>
    </row>
    <row r="131" spans="1:12" ht="12.75" customHeight="1">
      <c r="A131" s="710"/>
      <c r="B131" s="1" t="s">
        <v>135</v>
      </c>
      <c r="C131" s="15" t="s">
        <v>139</v>
      </c>
      <c r="D131" s="87">
        <v>0</v>
      </c>
      <c r="E131" s="87">
        <v>2</v>
      </c>
      <c r="F131" s="87">
        <v>2</v>
      </c>
      <c r="G131" s="87">
        <v>1</v>
      </c>
      <c r="H131" s="87">
        <v>1</v>
      </c>
      <c r="I131" s="87">
        <v>2</v>
      </c>
      <c r="J131" s="87">
        <v>1</v>
      </c>
      <c r="K131" s="87">
        <v>3</v>
      </c>
      <c r="L131" s="87">
        <v>4</v>
      </c>
    </row>
    <row r="132" spans="1:12" ht="12.75" customHeight="1">
      <c r="A132" s="12" t="s">
        <v>277</v>
      </c>
      <c r="B132" s="1" t="s">
        <v>133</v>
      </c>
      <c r="C132" s="15" t="s">
        <v>136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</row>
    <row r="133" spans="1:12" ht="12.75" customHeight="1">
      <c r="A133" s="13" t="s">
        <v>146</v>
      </c>
      <c r="B133" s="1" t="s">
        <v>149</v>
      </c>
      <c r="C133" s="15" t="s">
        <v>137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</row>
    <row r="134" spans="1:12" ht="12.75" customHeight="1">
      <c r="A134" s="14" t="s">
        <v>147</v>
      </c>
      <c r="B134" s="1" t="s">
        <v>135</v>
      </c>
      <c r="C134" s="15" t="s">
        <v>139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</row>
    <row r="135" spans="1:12" ht="12.75" customHeight="1">
      <c r="A135" s="12" t="s">
        <v>150</v>
      </c>
      <c r="B135" s="1" t="s">
        <v>133</v>
      </c>
      <c r="C135" s="15" t="s">
        <v>136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</row>
    <row r="136" spans="1:12" ht="12.75" customHeight="1">
      <c r="A136" s="14" t="s">
        <v>151</v>
      </c>
      <c r="B136" s="1" t="s">
        <v>135</v>
      </c>
      <c r="C136" s="15" t="s">
        <v>139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</row>
    <row r="137" spans="1:12" ht="12.75" customHeight="1">
      <c r="A137" s="18" t="s">
        <v>152</v>
      </c>
      <c r="B137" s="17" t="s">
        <v>133</v>
      </c>
      <c r="C137" s="20" t="s">
        <v>229</v>
      </c>
      <c r="D137" s="87">
        <v>0</v>
      </c>
      <c r="E137" s="87">
        <v>10</v>
      </c>
      <c r="F137" s="87">
        <v>10</v>
      </c>
      <c r="G137" s="87">
        <v>2</v>
      </c>
      <c r="H137" s="87">
        <v>3</v>
      </c>
      <c r="I137" s="87">
        <v>5</v>
      </c>
      <c r="J137" s="87">
        <v>2</v>
      </c>
      <c r="K137" s="87">
        <v>13</v>
      </c>
      <c r="L137" s="87">
        <v>15</v>
      </c>
    </row>
    <row r="138" spans="1:12" ht="12.75" customHeight="1">
      <c r="A138" s="16" t="s">
        <v>153</v>
      </c>
      <c r="B138" s="17" t="s">
        <v>155</v>
      </c>
      <c r="C138" s="20" t="s">
        <v>137</v>
      </c>
      <c r="D138" s="87">
        <v>0</v>
      </c>
      <c r="E138" s="87">
        <v>1</v>
      </c>
      <c r="F138" s="87">
        <v>1</v>
      </c>
      <c r="G138" s="87">
        <v>0</v>
      </c>
      <c r="H138" s="87">
        <v>0</v>
      </c>
      <c r="I138" s="87">
        <v>0</v>
      </c>
      <c r="J138" s="87">
        <v>0</v>
      </c>
      <c r="K138" s="87">
        <v>1</v>
      </c>
      <c r="L138" s="87">
        <v>1</v>
      </c>
    </row>
    <row r="139" spans="1:12" ht="12.75" customHeight="1">
      <c r="A139" s="19" t="s">
        <v>278</v>
      </c>
      <c r="B139" s="17" t="s">
        <v>135</v>
      </c>
      <c r="C139" s="20" t="s">
        <v>139</v>
      </c>
      <c r="D139" s="87">
        <v>0</v>
      </c>
      <c r="E139" s="87">
        <v>1</v>
      </c>
      <c r="F139" s="87">
        <v>1</v>
      </c>
      <c r="G139" s="87">
        <v>0</v>
      </c>
      <c r="H139" s="87">
        <v>0</v>
      </c>
      <c r="I139" s="87">
        <v>0</v>
      </c>
      <c r="J139" s="87">
        <v>0</v>
      </c>
      <c r="K139" s="87">
        <v>1</v>
      </c>
      <c r="L139" s="87">
        <v>1</v>
      </c>
    </row>
    <row r="140" spans="1:12" ht="12.75" customHeight="1">
      <c r="A140" s="494" t="s">
        <v>156</v>
      </c>
      <c r="B140" s="495"/>
      <c r="C140" s="424" t="s">
        <v>139</v>
      </c>
      <c r="D140" s="422">
        <v>0</v>
      </c>
      <c r="E140" s="422">
        <v>0</v>
      </c>
      <c r="F140" s="422">
        <v>7</v>
      </c>
      <c r="G140" s="422">
        <v>0</v>
      </c>
      <c r="H140" s="422">
        <v>0</v>
      </c>
      <c r="I140" s="422">
        <v>5</v>
      </c>
      <c r="J140" s="422">
        <v>0</v>
      </c>
      <c r="K140" s="422">
        <v>0</v>
      </c>
      <c r="L140" s="422">
        <v>12</v>
      </c>
    </row>
    <row r="141" ht="12.75" customHeight="1"/>
    <row r="142" ht="12.75" customHeight="1"/>
    <row r="143" ht="12.75" customHeight="1"/>
    <row r="144" spans="1:32" s="29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</row>
    <row r="169" ht="12.75" customHeight="1"/>
  </sheetData>
  <sheetProtection/>
  <mergeCells count="65">
    <mergeCell ref="J119:L119"/>
    <mergeCell ref="A121:A123"/>
    <mergeCell ref="A124:A125"/>
    <mergeCell ref="A126:A128"/>
    <mergeCell ref="A129:A131"/>
    <mergeCell ref="A140:B140"/>
    <mergeCell ref="A111:D111"/>
    <mergeCell ref="A112:D112"/>
    <mergeCell ref="A114:L114"/>
    <mergeCell ref="A115:L115"/>
    <mergeCell ref="K117:L117"/>
    <mergeCell ref="A119:A120"/>
    <mergeCell ref="B119:B120"/>
    <mergeCell ref="C119:C120"/>
    <mergeCell ref="D119:F119"/>
    <mergeCell ref="G119:I119"/>
    <mergeCell ref="J83:L83"/>
    <mergeCell ref="A85:A87"/>
    <mergeCell ref="A88:A89"/>
    <mergeCell ref="A90:A92"/>
    <mergeCell ref="A93:A95"/>
    <mergeCell ref="A104:B104"/>
    <mergeCell ref="A75:D75"/>
    <mergeCell ref="A76:D76"/>
    <mergeCell ref="A78:L78"/>
    <mergeCell ref="A79:L79"/>
    <mergeCell ref="K81:L81"/>
    <mergeCell ref="A83:A84"/>
    <mergeCell ref="B83:B84"/>
    <mergeCell ref="C83:C84"/>
    <mergeCell ref="D83:F83"/>
    <mergeCell ref="G83:I83"/>
    <mergeCell ref="J46:L46"/>
    <mergeCell ref="A48:A50"/>
    <mergeCell ref="A51:A52"/>
    <mergeCell ref="A53:A55"/>
    <mergeCell ref="A56:A58"/>
    <mergeCell ref="A67:B67"/>
    <mergeCell ref="A38:D38"/>
    <mergeCell ref="A39:D39"/>
    <mergeCell ref="A41:L41"/>
    <mergeCell ref="A42:L42"/>
    <mergeCell ref="K44:L44"/>
    <mergeCell ref="A46:A47"/>
    <mergeCell ref="B46:B47"/>
    <mergeCell ref="C46:C47"/>
    <mergeCell ref="D46:F46"/>
    <mergeCell ref="G46:I46"/>
    <mergeCell ref="A1:D1"/>
    <mergeCell ref="A30:B30"/>
    <mergeCell ref="A11:A13"/>
    <mergeCell ref="N7:O7"/>
    <mergeCell ref="A14:A15"/>
    <mergeCell ref="A16:A18"/>
    <mergeCell ref="A19:A21"/>
    <mergeCell ref="A2:D2"/>
    <mergeCell ref="A9:A10"/>
    <mergeCell ref="B9:B10"/>
    <mergeCell ref="C9:C10"/>
    <mergeCell ref="A4:O4"/>
    <mergeCell ref="A5:O5"/>
    <mergeCell ref="D9:F9"/>
    <mergeCell ref="G9:I9"/>
    <mergeCell ref="J9:L9"/>
    <mergeCell ref="M9:O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7.421875" style="0" customWidth="1"/>
    <col min="2" max="2" width="10.140625" style="0" customWidth="1"/>
    <col min="4" max="8" width="18.00390625" style="0" customWidth="1"/>
  </cols>
  <sheetData>
    <row r="1" spans="1:4" ht="12.75">
      <c r="A1" s="483" t="s">
        <v>22</v>
      </c>
      <c r="B1" s="483"/>
      <c r="C1" s="483"/>
      <c r="D1" s="483"/>
    </row>
    <row r="2" spans="1:6" ht="12.75">
      <c r="A2" s="483" t="s">
        <v>23</v>
      </c>
      <c r="B2" s="483"/>
      <c r="C2" s="483"/>
      <c r="D2" s="483"/>
      <c r="E2" s="47"/>
      <c r="F2" s="47"/>
    </row>
    <row r="3" spans="1:6" ht="12.75">
      <c r="A3" s="7"/>
      <c r="B3" s="7"/>
      <c r="C3" s="7"/>
      <c r="D3" s="7"/>
      <c r="E3" s="47"/>
      <c r="F3" s="47"/>
    </row>
    <row r="4" spans="1:15" ht="12.75">
      <c r="A4" s="484" t="s">
        <v>527</v>
      </c>
      <c r="B4" s="484"/>
      <c r="C4" s="484"/>
      <c r="D4" s="484"/>
      <c r="E4" s="484"/>
      <c r="F4" s="484"/>
      <c r="G4" s="484"/>
      <c r="H4" s="484"/>
      <c r="I4" s="2"/>
      <c r="J4" s="2"/>
      <c r="K4" s="2"/>
      <c r="L4" s="2"/>
      <c r="M4" s="2"/>
      <c r="N4" s="2"/>
      <c r="O4" s="2"/>
    </row>
    <row r="5" spans="1:15" ht="12.75">
      <c r="A5" s="706" t="s">
        <v>131</v>
      </c>
      <c r="B5" s="706"/>
      <c r="C5" s="706"/>
      <c r="D5" s="706"/>
      <c r="E5" s="706"/>
      <c r="F5" s="706"/>
      <c r="G5" s="706"/>
      <c r="H5" s="706"/>
      <c r="I5" s="27"/>
      <c r="J5" s="27"/>
      <c r="K5" s="27"/>
      <c r="L5" s="27"/>
      <c r="M5" s="27"/>
      <c r="N5" s="27"/>
      <c r="O5" s="27"/>
    </row>
    <row r="6" spans="1:15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ht="12.75" customHeight="1">
      <c r="H7" s="28" t="s">
        <v>230</v>
      </c>
    </row>
    <row r="9" spans="1:8" ht="15.75" customHeight="1">
      <c r="A9" s="447" t="s">
        <v>120</v>
      </c>
      <c r="B9" s="414" t="s">
        <v>37</v>
      </c>
      <c r="C9" s="420" t="s">
        <v>391</v>
      </c>
      <c r="D9" s="424" t="s">
        <v>64</v>
      </c>
      <c r="E9" s="424" t="s">
        <v>69</v>
      </c>
      <c r="F9" s="424" t="s">
        <v>73</v>
      </c>
      <c r="G9" s="424" t="s">
        <v>79</v>
      </c>
      <c r="H9" s="424" t="s">
        <v>236</v>
      </c>
    </row>
    <row r="10" spans="1:8" ht="12.75">
      <c r="A10" s="708" t="s">
        <v>141</v>
      </c>
      <c r="B10" s="1" t="s">
        <v>133</v>
      </c>
      <c r="C10" s="31" t="s">
        <v>136</v>
      </c>
      <c r="D10" s="86">
        <v>38707</v>
      </c>
      <c r="E10" s="282">
        <v>24050</v>
      </c>
      <c r="F10" s="86">
        <v>0</v>
      </c>
      <c r="G10" s="86">
        <v>9014</v>
      </c>
      <c r="H10" s="86">
        <f>SUM(D10:G10)</f>
        <v>71771</v>
      </c>
    </row>
    <row r="11" spans="1:8" ht="12.75">
      <c r="A11" s="709"/>
      <c r="B11" s="1" t="s">
        <v>134</v>
      </c>
      <c r="C11" s="31" t="s">
        <v>137</v>
      </c>
      <c r="D11" s="86">
        <v>11</v>
      </c>
      <c r="E11" s="282">
        <v>8</v>
      </c>
      <c r="F11" s="86">
        <v>0</v>
      </c>
      <c r="G11" s="86">
        <v>4</v>
      </c>
      <c r="H11" s="86">
        <f>SUM(D11:G11)</f>
        <v>23</v>
      </c>
    </row>
    <row r="12" spans="1:8" ht="12.75">
      <c r="A12" s="710"/>
      <c r="B12" s="1" t="s">
        <v>135</v>
      </c>
      <c r="C12" s="31" t="s">
        <v>139</v>
      </c>
      <c r="D12" s="86">
        <v>24</v>
      </c>
      <c r="E12" s="282">
        <v>16</v>
      </c>
      <c r="F12" s="86">
        <v>0</v>
      </c>
      <c r="G12" s="86">
        <v>7</v>
      </c>
      <c r="H12" s="86">
        <f>SUM(D12:G12)</f>
        <v>47</v>
      </c>
    </row>
    <row r="13" spans="1:8" ht="12.75">
      <c r="A13" s="496" t="s">
        <v>138</v>
      </c>
      <c r="B13" s="1" t="s">
        <v>133</v>
      </c>
      <c r="C13" s="31" t="s">
        <v>136</v>
      </c>
      <c r="D13" s="86">
        <v>1859</v>
      </c>
      <c r="E13" s="282">
        <v>0</v>
      </c>
      <c r="F13" s="86">
        <v>0</v>
      </c>
      <c r="G13" s="86">
        <v>0</v>
      </c>
      <c r="H13" s="86">
        <f aca="true" t="shared" si="0" ref="H13:H28">SUM(D13:G13)</f>
        <v>1859</v>
      </c>
    </row>
    <row r="14" spans="1:8" ht="12.75">
      <c r="A14" s="498"/>
      <c r="B14" s="1" t="s">
        <v>135</v>
      </c>
      <c r="C14" s="31" t="s">
        <v>139</v>
      </c>
      <c r="D14" s="86">
        <v>6</v>
      </c>
      <c r="E14" s="282">
        <v>0</v>
      </c>
      <c r="F14" s="86">
        <v>0</v>
      </c>
      <c r="G14" s="86">
        <v>0</v>
      </c>
      <c r="H14" s="86">
        <f t="shared" si="0"/>
        <v>6</v>
      </c>
    </row>
    <row r="15" spans="1:8" ht="12.75">
      <c r="A15" s="712" t="s">
        <v>140</v>
      </c>
      <c r="B15" s="1" t="s">
        <v>133</v>
      </c>
      <c r="C15" s="31" t="s">
        <v>136</v>
      </c>
      <c r="D15" s="86">
        <v>26225</v>
      </c>
      <c r="E15" s="282">
        <v>0</v>
      </c>
      <c r="F15" s="86">
        <v>0</v>
      </c>
      <c r="G15" s="86">
        <v>0</v>
      </c>
      <c r="H15" s="86">
        <f t="shared" si="0"/>
        <v>26225</v>
      </c>
    </row>
    <row r="16" spans="1:8" ht="12.75">
      <c r="A16" s="713"/>
      <c r="B16" s="1" t="s">
        <v>142</v>
      </c>
      <c r="C16" s="31" t="s">
        <v>143</v>
      </c>
      <c r="D16" s="86">
        <v>17</v>
      </c>
      <c r="E16" s="282">
        <v>0</v>
      </c>
      <c r="F16" s="86">
        <v>0</v>
      </c>
      <c r="G16" s="86">
        <v>0</v>
      </c>
      <c r="H16" s="86">
        <f t="shared" si="0"/>
        <v>17</v>
      </c>
    </row>
    <row r="17" spans="1:8" ht="12.75">
      <c r="A17" s="714"/>
      <c r="B17" s="1" t="s">
        <v>135</v>
      </c>
      <c r="C17" s="31" t="s">
        <v>139</v>
      </c>
      <c r="D17" s="86">
        <v>26</v>
      </c>
      <c r="E17" s="282">
        <v>0</v>
      </c>
      <c r="F17" s="86">
        <v>0</v>
      </c>
      <c r="G17" s="86">
        <v>0</v>
      </c>
      <c r="H17" s="86">
        <f t="shared" si="0"/>
        <v>26</v>
      </c>
    </row>
    <row r="18" spans="1:8" ht="12.75">
      <c r="A18" s="708" t="s">
        <v>144</v>
      </c>
      <c r="B18" s="1" t="s">
        <v>133</v>
      </c>
      <c r="C18" s="31" t="s">
        <v>136</v>
      </c>
      <c r="D18" s="86">
        <v>34578</v>
      </c>
      <c r="E18" s="282">
        <v>20635</v>
      </c>
      <c r="F18" s="86">
        <v>0</v>
      </c>
      <c r="G18" s="86">
        <v>6839</v>
      </c>
      <c r="H18" s="86">
        <f t="shared" si="0"/>
        <v>62052</v>
      </c>
    </row>
    <row r="19" spans="1:8" ht="12.75">
      <c r="A19" s="709"/>
      <c r="B19" s="1" t="s">
        <v>145</v>
      </c>
      <c r="C19" s="31" t="s">
        <v>137</v>
      </c>
      <c r="D19" s="86">
        <v>9</v>
      </c>
      <c r="E19" s="282">
        <v>5</v>
      </c>
      <c r="F19" s="86">
        <v>0</v>
      </c>
      <c r="G19" s="86">
        <v>2</v>
      </c>
      <c r="H19" s="86">
        <f t="shared" si="0"/>
        <v>16</v>
      </c>
    </row>
    <row r="20" spans="1:8" ht="12.75">
      <c r="A20" s="710"/>
      <c r="B20" s="1" t="s">
        <v>135</v>
      </c>
      <c r="C20" s="31" t="s">
        <v>139</v>
      </c>
      <c r="D20" s="86">
        <v>18</v>
      </c>
      <c r="E20" s="282">
        <v>10</v>
      </c>
      <c r="F20" s="86">
        <v>0</v>
      </c>
      <c r="G20" s="86">
        <v>2</v>
      </c>
      <c r="H20" s="86">
        <f t="shared" si="0"/>
        <v>30</v>
      </c>
    </row>
    <row r="21" spans="1:8" ht="12.75">
      <c r="A21" s="12" t="s">
        <v>148</v>
      </c>
      <c r="B21" s="1" t="s">
        <v>133</v>
      </c>
      <c r="C21" s="31" t="s">
        <v>136</v>
      </c>
      <c r="D21" s="86">
        <v>0</v>
      </c>
      <c r="E21" s="282">
        <v>0</v>
      </c>
      <c r="F21" s="86">
        <v>0</v>
      </c>
      <c r="G21" s="86">
        <v>0</v>
      </c>
      <c r="H21" s="86">
        <f t="shared" si="0"/>
        <v>0</v>
      </c>
    </row>
    <row r="22" spans="1:8" ht="12.75">
      <c r="A22" s="13" t="s">
        <v>146</v>
      </c>
      <c r="B22" s="1" t="s">
        <v>149</v>
      </c>
      <c r="C22" s="31" t="s">
        <v>137</v>
      </c>
      <c r="D22" s="86">
        <v>0</v>
      </c>
      <c r="E22" s="282">
        <v>0</v>
      </c>
      <c r="F22" s="86">
        <v>0</v>
      </c>
      <c r="G22" s="86">
        <v>0</v>
      </c>
      <c r="H22" s="86">
        <f t="shared" si="0"/>
        <v>0</v>
      </c>
    </row>
    <row r="23" spans="1:8" ht="12.75">
      <c r="A23" s="14" t="s">
        <v>147</v>
      </c>
      <c r="B23" s="1" t="s">
        <v>135</v>
      </c>
      <c r="C23" s="31" t="s">
        <v>139</v>
      </c>
      <c r="D23" s="86">
        <v>0</v>
      </c>
      <c r="E23" s="282">
        <v>0</v>
      </c>
      <c r="F23" s="86">
        <v>0</v>
      </c>
      <c r="G23" s="86">
        <v>0</v>
      </c>
      <c r="H23" s="86">
        <f t="shared" si="0"/>
        <v>0</v>
      </c>
    </row>
    <row r="24" spans="1:8" ht="12.75">
      <c r="A24" s="12" t="s">
        <v>150</v>
      </c>
      <c r="B24" s="1" t="s">
        <v>133</v>
      </c>
      <c r="C24" s="31" t="s">
        <v>136</v>
      </c>
      <c r="D24" s="86">
        <v>0</v>
      </c>
      <c r="E24" s="282">
        <v>0</v>
      </c>
      <c r="F24" s="86">
        <v>0</v>
      </c>
      <c r="G24" s="86">
        <v>0</v>
      </c>
      <c r="H24" s="86">
        <f t="shared" si="0"/>
        <v>0</v>
      </c>
    </row>
    <row r="25" spans="1:8" ht="12.75">
      <c r="A25" s="14" t="s">
        <v>151</v>
      </c>
      <c r="B25" s="1" t="s">
        <v>135</v>
      </c>
      <c r="C25" s="31" t="s">
        <v>139</v>
      </c>
      <c r="D25" s="86">
        <v>0</v>
      </c>
      <c r="E25" s="282">
        <v>0</v>
      </c>
      <c r="F25" s="86">
        <v>0</v>
      </c>
      <c r="G25" s="86">
        <v>0</v>
      </c>
      <c r="H25" s="86">
        <f t="shared" si="0"/>
        <v>0</v>
      </c>
    </row>
    <row r="26" spans="1:8" ht="12.75">
      <c r="A26" s="18" t="s">
        <v>152</v>
      </c>
      <c r="B26" s="17" t="s">
        <v>133</v>
      </c>
      <c r="C26" s="32" t="s">
        <v>229</v>
      </c>
      <c r="D26" s="86">
        <v>140</v>
      </c>
      <c r="E26" s="282">
        <v>23</v>
      </c>
      <c r="F26" s="86">
        <v>0</v>
      </c>
      <c r="G26" s="86">
        <v>15</v>
      </c>
      <c r="H26" s="86">
        <f t="shared" si="0"/>
        <v>178</v>
      </c>
    </row>
    <row r="27" spans="1:8" ht="12.75">
      <c r="A27" s="16" t="s">
        <v>153</v>
      </c>
      <c r="B27" s="17" t="s">
        <v>155</v>
      </c>
      <c r="C27" s="32" t="s">
        <v>137</v>
      </c>
      <c r="D27" s="86">
        <v>9</v>
      </c>
      <c r="E27" s="282">
        <v>6</v>
      </c>
      <c r="F27" s="86">
        <v>0</v>
      </c>
      <c r="G27" s="86">
        <v>1</v>
      </c>
      <c r="H27" s="86">
        <f t="shared" si="0"/>
        <v>16</v>
      </c>
    </row>
    <row r="28" spans="1:8" ht="12.75">
      <c r="A28" s="19" t="s">
        <v>154</v>
      </c>
      <c r="B28" s="17" t="s">
        <v>135</v>
      </c>
      <c r="C28" s="32" t="s">
        <v>139</v>
      </c>
      <c r="D28" s="86">
        <v>33</v>
      </c>
      <c r="E28" s="282">
        <v>12</v>
      </c>
      <c r="F28" s="86">
        <v>0</v>
      </c>
      <c r="G28" s="86">
        <v>1</v>
      </c>
      <c r="H28" s="86">
        <f t="shared" si="0"/>
        <v>46</v>
      </c>
    </row>
    <row r="29" spans="1:8" ht="12.75" customHeight="1">
      <c r="A29" s="494" t="s">
        <v>156</v>
      </c>
      <c r="B29" s="495"/>
      <c r="C29" s="415" t="s">
        <v>139</v>
      </c>
      <c r="D29" s="448">
        <f>D12+D14+D17+D20+D28</f>
        <v>107</v>
      </c>
      <c r="E29" s="448">
        <f>E12+E20+E28</f>
        <v>38</v>
      </c>
      <c r="F29" s="449">
        <v>0</v>
      </c>
      <c r="G29" s="448">
        <v>10</v>
      </c>
      <c r="H29" s="448">
        <f>SUM(D29:G29)</f>
        <v>155</v>
      </c>
    </row>
  </sheetData>
  <sheetProtection/>
  <mergeCells count="9">
    <mergeCell ref="A29:B29"/>
    <mergeCell ref="A4:H4"/>
    <mergeCell ref="A5:H5"/>
    <mergeCell ref="A1:D1"/>
    <mergeCell ref="A2:D2"/>
    <mergeCell ref="A10:A12"/>
    <mergeCell ref="A13:A14"/>
    <mergeCell ref="A15:A17"/>
    <mergeCell ref="A18:A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64">
      <selection activeCell="H101" sqref="H101"/>
    </sheetView>
  </sheetViews>
  <sheetFormatPr defaultColWidth="9.140625" defaultRowHeight="12.75"/>
  <cols>
    <col min="1" max="1" width="13.8515625" style="0" customWidth="1"/>
    <col min="2" max="3" width="7.7109375" style="0" customWidth="1"/>
    <col min="4" max="4" width="8.7109375" style="0" customWidth="1"/>
    <col min="5" max="6" width="7.7109375" style="0" customWidth="1"/>
    <col min="7" max="7" width="8.7109375" style="0" customWidth="1"/>
    <col min="8" max="9" width="7.7109375" style="0" customWidth="1"/>
    <col min="10" max="10" width="8.7109375" style="0" customWidth="1"/>
    <col min="11" max="12" width="7.7109375" style="0" customWidth="1"/>
    <col min="13" max="13" width="8.7109375" style="0" customWidth="1"/>
    <col min="14" max="15" width="8.28125" style="0" customWidth="1"/>
    <col min="16" max="16" width="8.7109375" style="0" customWidth="1"/>
  </cols>
  <sheetData>
    <row r="1" spans="1:4" ht="12.75">
      <c r="A1" s="483" t="s">
        <v>22</v>
      </c>
      <c r="B1" s="483"/>
      <c r="C1" s="483"/>
      <c r="D1" s="483"/>
    </row>
    <row r="2" spans="1:4" ht="12.75">
      <c r="A2" s="483" t="s">
        <v>23</v>
      </c>
      <c r="B2" s="483"/>
      <c r="C2" s="483"/>
      <c r="D2" s="483"/>
    </row>
    <row r="3" spans="1:4" ht="12.75">
      <c r="A3" s="7"/>
      <c r="B3" s="7"/>
      <c r="C3" s="7"/>
      <c r="D3" s="7"/>
    </row>
    <row r="5" spans="1:16" ht="12.75">
      <c r="A5" s="484" t="s">
        <v>118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</row>
    <row r="6" spans="5:12" ht="12.75">
      <c r="E6" s="484" t="s">
        <v>528</v>
      </c>
      <c r="F6" s="484"/>
      <c r="G6" s="484"/>
      <c r="H6" s="484"/>
      <c r="I6" s="484"/>
      <c r="J6" s="484"/>
      <c r="K6" s="484"/>
      <c r="L6" s="484"/>
    </row>
    <row r="7" ht="12.75">
      <c r="P7" s="2" t="s">
        <v>119</v>
      </c>
    </row>
    <row r="8" ht="12.75">
      <c r="P8" s="2"/>
    </row>
    <row r="9" spans="1:16" ht="12.75">
      <c r="A9" s="716" t="s">
        <v>120</v>
      </c>
      <c r="B9" s="546" t="s">
        <v>64</v>
      </c>
      <c r="C9" s="546"/>
      <c r="D9" s="546"/>
      <c r="E9" s="546" t="s">
        <v>69</v>
      </c>
      <c r="F9" s="546"/>
      <c r="G9" s="546"/>
      <c r="H9" s="546" t="s">
        <v>73</v>
      </c>
      <c r="I9" s="546"/>
      <c r="J9" s="546"/>
      <c r="K9" s="546" t="s">
        <v>79</v>
      </c>
      <c r="L9" s="546"/>
      <c r="M9" s="546"/>
      <c r="N9" s="546" t="s">
        <v>121</v>
      </c>
      <c r="O9" s="546"/>
      <c r="P9" s="546"/>
    </row>
    <row r="10" spans="1:16" ht="12.75">
      <c r="A10" s="716"/>
      <c r="B10" s="397" t="s">
        <v>122</v>
      </c>
      <c r="C10" s="397" t="s">
        <v>123</v>
      </c>
      <c r="D10" s="397" t="s">
        <v>124</v>
      </c>
      <c r="E10" s="397" t="s">
        <v>122</v>
      </c>
      <c r="F10" s="397" t="s">
        <v>123</v>
      </c>
      <c r="G10" s="397" t="s">
        <v>124</v>
      </c>
      <c r="H10" s="397" t="s">
        <v>122</v>
      </c>
      <c r="I10" s="397" t="s">
        <v>123</v>
      </c>
      <c r="J10" s="397" t="s">
        <v>124</v>
      </c>
      <c r="K10" s="397" t="s">
        <v>122</v>
      </c>
      <c r="L10" s="397" t="s">
        <v>123</v>
      </c>
      <c r="M10" s="397" t="s">
        <v>124</v>
      </c>
      <c r="N10" s="397" t="s">
        <v>122</v>
      </c>
      <c r="O10" s="397" t="s">
        <v>123</v>
      </c>
      <c r="P10" s="397" t="s">
        <v>124</v>
      </c>
    </row>
    <row r="11" spans="1:16" ht="12.75">
      <c r="A11" s="717" t="s">
        <v>292</v>
      </c>
      <c r="B11" s="718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9"/>
    </row>
    <row r="12" spans="1:16" ht="15" customHeight="1">
      <c r="A12" s="1" t="s">
        <v>125</v>
      </c>
      <c r="B12" s="41">
        <v>20902</v>
      </c>
      <c r="C12" s="41">
        <v>17805</v>
      </c>
      <c r="D12" s="41">
        <f>B12+C12</f>
        <v>38707</v>
      </c>
      <c r="E12" s="58">
        <v>12590</v>
      </c>
      <c r="F12" s="58">
        <v>11460</v>
      </c>
      <c r="G12" s="41">
        <f>E12+F12</f>
        <v>24050</v>
      </c>
      <c r="H12" s="75">
        <v>0</v>
      </c>
      <c r="I12" s="75">
        <v>0</v>
      </c>
      <c r="J12" s="75">
        <f>H12+I12</f>
        <v>0</v>
      </c>
      <c r="K12" s="41">
        <v>4183</v>
      </c>
      <c r="L12" s="41">
        <v>4831</v>
      </c>
      <c r="M12" s="41">
        <f>K12+L12</f>
        <v>9014</v>
      </c>
      <c r="N12" s="41">
        <f>B12+E12+H12+K12</f>
        <v>37675</v>
      </c>
      <c r="O12" s="41">
        <f>C12+F12+I12+L12</f>
        <v>34096</v>
      </c>
      <c r="P12" s="41">
        <f>N12+O12</f>
        <v>71771</v>
      </c>
    </row>
    <row r="13" spans="1:16" ht="15" customHeight="1">
      <c r="A13" s="1" t="s">
        <v>126</v>
      </c>
      <c r="B13" s="41">
        <v>19328</v>
      </c>
      <c r="C13" s="41">
        <v>15250</v>
      </c>
      <c r="D13" s="41">
        <f>B13+C13</f>
        <v>34578</v>
      </c>
      <c r="E13" s="58">
        <v>12590</v>
      </c>
      <c r="F13" s="58">
        <v>8045</v>
      </c>
      <c r="G13" s="41">
        <f>E13+F13</f>
        <v>20635</v>
      </c>
      <c r="H13" s="75">
        <v>0</v>
      </c>
      <c r="I13" s="75">
        <v>0</v>
      </c>
      <c r="J13" s="75">
        <f>H13+I13</f>
        <v>0</v>
      </c>
      <c r="K13" s="41">
        <v>4183</v>
      </c>
      <c r="L13" s="41">
        <v>4831</v>
      </c>
      <c r="M13" s="41">
        <f>K13+L13</f>
        <v>9014</v>
      </c>
      <c r="N13" s="41">
        <f aca="true" t="shared" si="0" ref="N13:N18">B13+E13+H13+K13</f>
        <v>36101</v>
      </c>
      <c r="O13" s="41">
        <f aca="true" t="shared" si="1" ref="O13:O18">C13+F13+I13+L13</f>
        <v>28126</v>
      </c>
      <c r="P13" s="41">
        <f>N13+O13</f>
        <v>64227</v>
      </c>
    </row>
    <row r="14" spans="1:16" ht="15" customHeight="1">
      <c r="A14" s="12" t="s">
        <v>127</v>
      </c>
      <c r="B14" s="70">
        <v>19328</v>
      </c>
      <c r="C14" s="70">
        <v>15250</v>
      </c>
      <c r="D14" s="70">
        <f>B14+C14</f>
        <v>34578</v>
      </c>
      <c r="E14" s="58">
        <v>12590</v>
      </c>
      <c r="F14" s="63">
        <v>8045</v>
      </c>
      <c r="G14" s="70">
        <f>E14+F14</f>
        <v>20635</v>
      </c>
      <c r="H14" s="76">
        <v>0</v>
      </c>
      <c r="I14" s="76">
        <v>0</v>
      </c>
      <c r="J14" s="76">
        <f>H14+I14</f>
        <v>0</v>
      </c>
      <c r="K14" s="70">
        <v>4183</v>
      </c>
      <c r="L14" s="70">
        <v>4831</v>
      </c>
      <c r="M14" s="70">
        <f>K14+L14</f>
        <v>9014</v>
      </c>
      <c r="N14" s="70">
        <f t="shared" si="0"/>
        <v>36101</v>
      </c>
      <c r="O14" s="70">
        <f t="shared" si="1"/>
        <v>28126</v>
      </c>
      <c r="P14" s="70">
        <f>N14+O14</f>
        <v>64227</v>
      </c>
    </row>
    <row r="15" spans="1:16" ht="12.75">
      <c r="A15" s="89" t="s">
        <v>128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</row>
    <row r="16" spans="1:16" ht="15" customHeight="1">
      <c r="A16" s="14" t="s">
        <v>125</v>
      </c>
      <c r="B16" s="71">
        <v>26700</v>
      </c>
      <c r="C16" s="71">
        <v>8187</v>
      </c>
      <c r="D16" s="71">
        <f>B16+C16</f>
        <v>34887</v>
      </c>
      <c r="E16" s="64">
        <v>10938</v>
      </c>
      <c r="F16" s="64">
        <v>5787</v>
      </c>
      <c r="G16" s="71">
        <f>E16+F16</f>
        <v>16725</v>
      </c>
      <c r="H16" s="77">
        <v>9997</v>
      </c>
      <c r="I16" s="77">
        <v>19301</v>
      </c>
      <c r="J16" s="77">
        <f>H16+I16</f>
        <v>29298</v>
      </c>
      <c r="K16" s="71">
        <v>765</v>
      </c>
      <c r="L16" s="71">
        <v>1424</v>
      </c>
      <c r="M16" s="71">
        <f>K16+L16</f>
        <v>2189</v>
      </c>
      <c r="N16" s="71">
        <f t="shared" si="0"/>
        <v>48400</v>
      </c>
      <c r="O16" s="71">
        <f t="shared" si="1"/>
        <v>34699</v>
      </c>
      <c r="P16" s="71">
        <f>N16+O16</f>
        <v>83099</v>
      </c>
    </row>
    <row r="17" spans="1:16" ht="15" customHeight="1">
      <c r="A17" s="1" t="s">
        <v>126</v>
      </c>
      <c r="B17" s="41">
        <v>28274</v>
      </c>
      <c r="C17" s="41">
        <v>10742</v>
      </c>
      <c r="D17" s="41">
        <f>B17+C17</f>
        <v>39016</v>
      </c>
      <c r="E17" s="64">
        <v>10938</v>
      </c>
      <c r="F17" s="58">
        <v>9202</v>
      </c>
      <c r="G17" s="41">
        <f>E17+F17</f>
        <v>20140</v>
      </c>
      <c r="H17" s="77">
        <v>9997</v>
      </c>
      <c r="I17" s="77">
        <v>19301</v>
      </c>
      <c r="J17" s="75">
        <f>H17+I17</f>
        <v>29298</v>
      </c>
      <c r="K17" s="41">
        <v>765</v>
      </c>
      <c r="L17" s="41">
        <v>1424</v>
      </c>
      <c r="M17" s="41">
        <f>K17+L17</f>
        <v>2189</v>
      </c>
      <c r="N17" s="41">
        <f t="shared" si="0"/>
        <v>49974</v>
      </c>
      <c r="O17" s="41">
        <f t="shared" si="1"/>
        <v>40669</v>
      </c>
      <c r="P17" s="41">
        <f>N17+O17</f>
        <v>90643</v>
      </c>
    </row>
    <row r="18" spans="1:16" ht="15" customHeight="1">
      <c r="A18" s="12" t="s">
        <v>127</v>
      </c>
      <c r="B18" s="70">
        <v>28274</v>
      </c>
      <c r="C18" s="70">
        <v>10742</v>
      </c>
      <c r="D18" s="70">
        <f>B18+C18</f>
        <v>39016</v>
      </c>
      <c r="E18" s="64">
        <v>10938</v>
      </c>
      <c r="F18" s="63">
        <v>9202</v>
      </c>
      <c r="G18" s="70">
        <f>E18+F18</f>
        <v>20140</v>
      </c>
      <c r="H18" s="77">
        <v>9997</v>
      </c>
      <c r="I18" s="77">
        <v>19301</v>
      </c>
      <c r="J18" s="76">
        <f>H18+I18</f>
        <v>29298</v>
      </c>
      <c r="K18" s="70">
        <v>765</v>
      </c>
      <c r="L18" s="70">
        <v>1424</v>
      </c>
      <c r="M18" s="70">
        <f>K18+L18</f>
        <v>2189</v>
      </c>
      <c r="N18" s="70">
        <f t="shared" si="0"/>
        <v>49974</v>
      </c>
      <c r="O18" s="70">
        <f t="shared" si="1"/>
        <v>40669</v>
      </c>
      <c r="P18" s="70">
        <f>N18+O18</f>
        <v>90643</v>
      </c>
    </row>
    <row r="19" spans="1:16" ht="12.75">
      <c r="A19" s="89" t="s">
        <v>130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</row>
    <row r="20" spans="1:16" ht="15" customHeight="1">
      <c r="A20" s="14" t="s">
        <v>125</v>
      </c>
      <c r="B20" s="71">
        <f aca="true" t="shared" si="2" ref="B20:C22">B12+B16</f>
        <v>47602</v>
      </c>
      <c r="C20" s="71">
        <f t="shared" si="2"/>
        <v>25992</v>
      </c>
      <c r="D20" s="71">
        <f>D12+D16</f>
        <v>73594</v>
      </c>
      <c r="E20" s="64">
        <v>23528</v>
      </c>
      <c r="F20" s="64">
        <v>17247</v>
      </c>
      <c r="G20" s="71">
        <f>G12+G16</f>
        <v>40775</v>
      </c>
      <c r="H20" s="77">
        <v>9997</v>
      </c>
      <c r="I20" s="77">
        <v>19301</v>
      </c>
      <c r="J20" s="77">
        <f>J12+J16</f>
        <v>29298</v>
      </c>
      <c r="K20" s="71">
        <v>4948</v>
      </c>
      <c r="L20" s="71">
        <v>6255</v>
      </c>
      <c r="M20" s="71">
        <f>M12+M16</f>
        <v>11203</v>
      </c>
      <c r="N20" s="71">
        <f aca="true" t="shared" si="3" ref="N20:P22">N12+N16</f>
        <v>86075</v>
      </c>
      <c r="O20" s="71">
        <f t="shared" si="3"/>
        <v>68795</v>
      </c>
      <c r="P20" s="71">
        <f t="shared" si="3"/>
        <v>154870</v>
      </c>
    </row>
    <row r="21" spans="1:16" ht="15" customHeight="1">
      <c r="A21" s="1" t="s">
        <v>126</v>
      </c>
      <c r="B21" s="71">
        <f t="shared" si="2"/>
        <v>47602</v>
      </c>
      <c r="C21" s="71">
        <f t="shared" si="2"/>
        <v>25992</v>
      </c>
      <c r="D21" s="41">
        <f>D13+D17</f>
        <v>73594</v>
      </c>
      <c r="E21" s="64">
        <v>23528</v>
      </c>
      <c r="F21" s="64">
        <v>17247</v>
      </c>
      <c r="G21" s="41">
        <f>G13+G17</f>
        <v>40775</v>
      </c>
      <c r="H21" s="77">
        <v>9997</v>
      </c>
      <c r="I21" s="77">
        <v>19301</v>
      </c>
      <c r="J21" s="75">
        <f>J13+J17</f>
        <v>29298</v>
      </c>
      <c r="K21" s="41">
        <v>4948</v>
      </c>
      <c r="L21" s="41">
        <v>6255</v>
      </c>
      <c r="M21" s="41">
        <f>M13+M17</f>
        <v>11203</v>
      </c>
      <c r="N21" s="41">
        <f t="shared" si="3"/>
        <v>86075</v>
      </c>
      <c r="O21" s="41">
        <f t="shared" si="3"/>
        <v>68795</v>
      </c>
      <c r="P21" s="41">
        <f t="shared" si="3"/>
        <v>154870</v>
      </c>
    </row>
    <row r="22" spans="1:16" ht="15" customHeight="1">
      <c r="A22" s="12" t="s">
        <v>127</v>
      </c>
      <c r="B22" s="71">
        <f t="shared" si="2"/>
        <v>47602</v>
      </c>
      <c r="C22" s="71">
        <f t="shared" si="2"/>
        <v>25992</v>
      </c>
      <c r="D22" s="70">
        <f>D14+D18</f>
        <v>73594</v>
      </c>
      <c r="E22" s="64">
        <v>23528</v>
      </c>
      <c r="F22" s="64">
        <v>17247</v>
      </c>
      <c r="G22" s="70">
        <f>G14+G18</f>
        <v>40775</v>
      </c>
      <c r="H22" s="77">
        <v>9997</v>
      </c>
      <c r="I22" s="77">
        <v>19301</v>
      </c>
      <c r="J22" s="76">
        <f>J14+J18</f>
        <v>29298</v>
      </c>
      <c r="K22" s="70">
        <v>4948</v>
      </c>
      <c r="L22" s="70">
        <v>6255</v>
      </c>
      <c r="M22" s="70">
        <f>M14+M18</f>
        <v>11203</v>
      </c>
      <c r="N22" s="70">
        <f t="shared" si="3"/>
        <v>86075</v>
      </c>
      <c r="O22" s="70">
        <f t="shared" si="3"/>
        <v>68795</v>
      </c>
      <c r="P22" s="70">
        <f t="shared" si="3"/>
        <v>154870</v>
      </c>
    </row>
    <row r="23" spans="1:16" ht="12.75">
      <c r="A23" s="89" t="s">
        <v>293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1"/>
    </row>
    <row r="24" spans="1:16" ht="15" customHeight="1">
      <c r="A24" s="11" t="s">
        <v>294</v>
      </c>
      <c r="B24" s="73">
        <v>1750</v>
      </c>
      <c r="C24" s="73">
        <v>6386</v>
      </c>
      <c r="D24" s="73">
        <f>C24+B24</f>
        <v>8136</v>
      </c>
      <c r="E24" s="67">
        <v>841</v>
      </c>
      <c r="F24" s="67">
        <v>17629</v>
      </c>
      <c r="G24" s="73">
        <f>E24+F24</f>
        <v>18470</v>
      </c>
      <c r="H24" s="88">
        <v>0</v>
      </c>
      <c r="I24" s="88">
        <v>5594</v>
      </c>
      <c r="J24" s="88">
        <f>H24+I24</f>
        <v>5594</v>
      </c>
      <c r="K24" s="73">
        <v>0</v>
      </c>
      <c r="L24" s="73">
        <v>7385</v>
      </c>
      <c r="M24" s="73">
        <f>K24+L24</f>
        <v>7385</v>
      </c>
      <c r="N24" s="73">
        <f>B24+E24+H24+K24</f>
        <v>2591</v>
      </c>
      <c r="O24" s="73">
        <f>C24+F24+I24+L24</f>
        <v>36994</v>
      </c>
      <c r="P24" s="73">
        <f>N24+O24</f>
        <v>39585</v>
      </c>
    </row>
    <row r="25" spans="1:16" ht="12.75">
      <c r="A25" s="92" t="s">
        <v>290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</row>
    <row r="26" spans="1:16" ht="15" customHeight="1">
      <c r="A26" s="425" t="s">
        <v>129</v>
      </c>
      <c r="B26" s="426">
        <f>B22+B24</f>
        <v>49352</v>
      </c>
      <c r="C26" s="426">
        <f>C22+C24</f>
        <v>32378</v>
      </c>
      <c r="D26" s="426">
        <f>D22+D24</f>
        <v>81730</v>
      </c>
      <c r="E26" s="426">
        <f aca="true" t="shared" si="4" ref="E26:P26">E22+E24</f>
        <v>24369</v>
      </c>
      <c r="F26" s="426">
        <f t="shared" si="4"/>
        <v>34876</v>
      </c>
      <c r="G26" s="426">
        <f t="shared" si="4"/>
        <v>59245</v>
      </c>
      <c r="H26" s="426">
        <f t="shared" si="4"/>
        <v>9997</v>
      </c>
      <c r="I26" s="426">
        <f t="shared" si="4"/>
        <v>24895</v>
      </c>
      <c r="J26" s="426">
        <f t="shared" si="4"/>
        <v>34892</v>
      </c>
      <c r="K26" s="426">
        <f t="shared" si="4"/>
        <v>4948</v>
      </c>
      <c r="L26" s="426">
        <f t="shared" si="4"/>
        <v>13640</v>
      </c>
      <c r="M26" s="426">
        <f t="shared" si="4"/>
        <v>18588</v>
      </c>
      <c r="N26" s="426">
        <f t="shared" si="4"/>
        <v>88666</v>
      </c>
      <c r="O26" s="426">
        <f t="shared" si="4"/>
        <v>105789</v>
      </c>
      <c r="P26" s="426">
        <f t="shared" si="4"/>
        <v>194455</v>
      </c>
    </row>
    <row r="36" spans="1:4" ht="12.75">
      <c r="A36" s="483" t="s">
        <v>22</v>
      </c>
      <c r="B36" s="483"/>
      <c r="C36" s="483"/>
      <c r="D36" s="483"/>
    </row>
    <row r="37" spans="1:4" ht="12.75">
      <c r="A37" s="483" t="s">
        <v>23</v>
      </c>
      <c r="B37" s="483"/>
      <c r="C37" s="483"/>
      <c r="D37" s="483"/>
    </row>
    <row r="38" spans="1:4" ht="12.75">
      <c r="A38" s="7"/>
      <c r="B38" s="7"/>
      <c r="C38" s="7"/>
      <c r="D38" s="7"/>
    </row>
    <row r="40" spans="1:16" ht="12.75">
      <c r="A40" s="484" t="s">
        <v>118</v>
      </c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</row>
    <row r="41" spans="5:12" ht="12.75">
      <c r="E41" s="484" t="s">
        <v>529</v>
      </c>
      <c r="F41" s="484"/>
      <c r="G41" s="484"/>
      <c r="H41" s="484"/>
      <c r="I41" s="484"/>
      <c r="J41" s="484"/>
      <c r="K41" s="484"/>
      <c r="L41" s="484"/>
    </row>
    <row r="42" ht="12.75">
      <c r="P42" s="2" t="s">
        <v>119</v>
      </c>
    </row>
    <row r="43" ht="12.75">
      <c r="P43" s="2"/>
    </row>
    <row r="44" spans="1:16" ht="12.75">
      <c r="A44" s="716" t="s">
        <v>120</v>
      </c>
      <c r="B44" s="546" t="s">
        <v>64</v>
      </c>
      <c r="C44" s="546"/>
      <c r="D44" s="546"/>
      <c r="E44" s="546" t="s">
        <v>69</v>
      </c>
      <c r="F44" s="546"/>
      <c r="G44" s="546"/>
      <c r="H44" s="546" t="s">
        <v>73</v>
      </c>
      <c r="I44" s="546"/>
      <c r="J44" s="546"/>
      <c r="K44" s="546" t="s">
        <v>79</v>
      </c>
      <c r="L44" s="546"/>
      <c r="M44" s="546"/>
      <c r="N44" s="546" t="s">
        <v>121</v>
      </c>
      <c r="O44" s="546"/>
      <c r="P44" s="546"/>
    </row>
    <row r="45" spans="1:16" ht="12.75">
      <c r="A45" s="716"/>
      <c r="B45" s="397" t="s">
        <v>122</v>
      </c>
      <c r="C45" s="397" t="s">
        <v>123</v>
      </c>
      <c r="D45" s="397" t="s">
        <v>124</v>
      </c>
      <c r="E45" s="397" t="s">
        <v>122</v>
      </c>
      <c r="F45" s="397" t="s">
        <v>123</v>
      </c>
      <c r="G45" s="397" t="s">
        <v>124</v>
      </c>
      <c r="H45" s="397" t="s">
        <v>122</v>
      </c>
      <c r="I45" s="397" t="s">
        <v>123</v>
      </c>
      <c r="J45" s="397" t="s">
        <v>124</v>
      </c>
      <c r="K45" s="397" t="s">
        <v>122</v>
      </c>
      <c r="L45" s="397" t="s">
        <v>123</v>
      </c>
      <c r="M45" s="397" t="s">
        <v>124</v>
      </c>
      <c r="N45" s="397" t="s">
        <v>122</v>
      </c>
      <c r="O45" s="397" t="s">
        <v>123</v>
      </c>
      <c r="P45" s="397" t="s">
        <v>124</v>
      </c>
    </row>
    <row r="46" spans="1:16" ht="12.75">
      <c r="A46" s="717" t="s">
        <v>292</v>
      </c>
      <c r="B46" s="718"/>
      <c r="C46" s="718"/>
      <c r="D46" s="718"/>
      <c r="E46" s="718"/>
      <c r="F46" s="718"/>
      <c r="G46" s="718"/>
      <c r="H46" s="718"/>
      <c r="I46" s="718"/>
      <c r="J46" s="718"/>
      <c r="K46" s="718"/>
      <c r="L46" s="718"/>
      <c r="M46" s="718"/>
      <c r="N46" s="718"/>
      <c r="O46" s="718"/>
      <c r="P46" s="719"/>
    </row>
    <row r="47" spans="1:16" ht="12.75">
      <c r="A47" s="1" t="s">
        <v>125</v>
      </c>
      <c r="B47" s="41">
        <v>0</v>
      </c>
      <c r="C47" s="41">
        <v>0</v>
      </c>
      <c r="D47" s="41">
        <f>B47+C47</f>
        <v>0</v>
      </c>
      <c r="E47" s="58"/>
      <c r="F47" s="58"/>
      <c r="G47" s="41">
        <f>E47+F47</f>
        <v>0</v>
      </c>
      <c r="H47" s="75">
        <v>0</v>
      </c>
      <c r="I47" s="75">
        <v>0</v>
      </c>
      <c r="J47" s="75">
        <f>H47+I47</f>
        <v>0</v>
      </c>
      <c r="K47" s="41"/>
      <c r="L47" s="41"/>
      <c r="M47" s="41">
        <f>K47+L47</f>
        <v>0</v>
      </c>
      <c r="N47" s="41">
        <f>B47+E47+H47+K47</f>
        <v>0</v>
      </c>
      <c r="O47" s="41">
        <f>C47+F47+I47+L47</f>
        <v>0</v>
      </c>
      <c r="P47" s="41">
        <f>N47+O47</f>
        <v>0</v>
      </c>
    </row>
    <row r="48" spans="1:16" ht="12.75">
      <c r="A48" s="1" t="s">
        <v>126</v>
      </c>
      <c r="B48" s="41">
        <v>0</v>
      </c>
      <c r="C48" s="41">
        <v>0</v>
      </c>
      <c r="D48" s="41">
        <f>B48+C48</f>
        <v>0</v>
      </c>
      <c r="E48" s="58"/>
      <c r="F48" s="58"/>
      <c r="G48" s="41">
        <f>E48+F48</f>
        <v>0</v>
      </c>
      <c r="H48" s="75">
        <v>0</v>
      </c>
      <c r="I48" s="75">
        <v>0</v>
      </c>
      <c r="J48" s="75">
        <f>H48+I48</f>
        <v>0</v>
      </c>
      <c r="K48" s="41"/>
      <c r="L48" s="41"/>
      <c r="M48" s="41">
        <f>K48+L48</f>
        <v>0</v>
      </c>
      <c r="N48" s="41">
        <f aca="true" t="shared" si="5" ref="N48:O53">B48+E48+H48+K48</f>
        <v>0</v>
      </c>
      <c r="O48" s="41">
        <f t="shared" si="5"/>
        <v>0</v>
      </c>
      <c r="P48" s="41">
        <f>N48+O48</f>
        <v>0</v>
      </c>
    </row>
    <row r="49" spans="1:16" ht="12.75">
      <c r="A49" s="12" t="s">
        <v>127</v>
      </c>
      <c r="B49" s="70">
        <v>0</v>
      </c>
      <c r="C49" s="70">
        <v>0</v>
      </c>
      <c r="D49" s="70">
        <f>B49+C49</f>
        <v>0</v>
      </c>
      <c r="E49" s="58"/>
      <c r="F49" s="63"/>
      <c r="G49" s="70">
        <f>E49+F49</f>
        <v>0</v>
      </c>
      <c r="H49" s="76">
        <v>0</v>
      </c>
      <c r="I49" s="76">
        <v>0</v>
      </c>
      <c r="J49" s="76">
        <f>H49+I49</f>
        <v>0</v>
      </c>
      <c r="K49" s="70"/>
      <c r="L49" s="70"/>
      <c r="M49" s="70">
        <f>K49+L49</f>
        <v>0</v>
      </c>
      <c r="N49" s="70">
        <f t="shared" si="5"/>
        <v>0</v>
      </c>
      <c r="O49" s="70">
        <f t="shared" si="5"/>
        <v>0</v>
      </c>
      <c r="P49" s="70">
        <f>N49+O49</f>
        <v>0</v>
      </c>
    </row>
    <row r="50" spans="1:16" ht="12.75">
      <c r="A50" s="89" t="s">
        <v>128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</row>
    <row r="51" spans="1:16" ht="12.75">
      <c r="A51" s="14" t="s">
        <v>125</v>
      </c>
      <c r="B51" s="71">
        <v>1142</v>
      </c>
      <c r="C51" s="71">
        <v>667</v>
      </c>
      <c r="D51" s="71">
        <f>B51+C51</f>
        <v>1809</v>
      </c>
      <c r="E51" s="64"/>
      <c r="F51" s="64"/>
      <c r="G51" s="71">
        <f>E51+F51</f>
        <v>0</v>
      </c>
      <c r="H51" s="77"/>
      <c r="I51" s="77"/>
      <c r="J51" s="77">
        <f>H51+I51</f>
        <v>0</v>
      </c>
      <c r="K51" s="71"/>
      <c r="L51" s="71"/>
      <c r="M51" s="71">
        <f>K51+L51</f>
        <v>0</v>
      </c>
      <c r="N51" s="71">
        <f t="shared" si="5"/>
        <v>1142</v>
      </c>
      <c r="O51" s="71">
        <f t="shared" si="5"/>
        <v>667</v>
      </c>
      <c r="P51" s="71">
        <f>N51+O51</f>
        <v>1809</v>
      </c>
    </row>
    <row r="52" spans="1:16" ht="12.75">
      <c r="A52" s="1" t="s">
        <v>126</v>
      </c>
      <c r="B52" s="41">
        <v>1142</v>
      </c>
      <c r="C52" s="41">
        <v>667</v>
      </c>
      <c r="D52" s="41">
        <f>B52+C52</f>
        <v>1809</v>
      </c>
      <c r="E52" s="64"/>
      <c r="F52" s="58"/>
      <c r="G52" s="41">
        <f>E52+F52</f>
        <v>0</v>
      </c>
      <c r="H52" s="77"/>
      <c r="I52" s="77"/>
      <c r="J52" s="75">
        <f>H52+I52</f>
        <v>0</v>
      </c>
      <c r="K52" s="41"/>
      <c r="L52" s="41"/>
      <c r="M52" s="41">
        <f>K52+L52</f>
        <v>0</v>
      </c>
      <c r="N52" s="41">
        <f t="shared" si="5"/>
        <v>1142</v>
      </c>
      <c r="O52" s="41">
        <f t="shared" si="5"/>
        <v>667</v>
      </c>
      <c r="P52" s="41">
        <f>N52+O52</f>
        <v>1809</v>
      </c>
    </row>
    <row r="53" spans="1:16" ht="12.75">
      <c r="A53" s="12" t="s">
        <v>127</v>
      </c>
      <c r="B53" s="70">
        <v>1142</v>
      </c>
      <c r="C53" s="70">
        <v>667</v>
      </c>
      <c r="D53" s="70">
        <f>B53+C53</f>
        <v>1809</v>
      </c>
      <c r="E53" s="64"/>
      <c r="F53" s="63"/>
      <c r="G53" s="70">
        <f>E53+F53</f>
        <v>0</v>
      </c>
      <c r="H53" s="77"/>
      <c r="I53" s="77"/>
      <c r="J53" s="76">
        <f>H53+I53</f>
        <v>0</v>
      </c>
      <c r="K53" s="70"/>
      <c r="L53" s="70"/>
      <c r="M53" s="70">
        <f>K53+L53</f>
        <v>0</v>
      </c>
      <c r="N53" s="70">
        <f t="shared" si="5"/>
        <v>1142</v>
      </c>
      <c r="O53" s="70">
        <f t="shared" si="5"/>
        <v>667</v>
      </c>
      <c r="P53" s="70">
        <f>N53+O53</f>
        <v>1809</v>
      </c>
    </row>
    <row r="54" spans="1:16" ht="12.75">
      <c r="A54" s="89" t="s">
        <v>130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/>
    </row>
    <row r="55" spans="1:16" ht="12.75">
      <c r="A55" s="14" t="s">
        <v>125</v>
      </c>
      <c r="B55" s="71">
        <f aca="true" t="shared" si="6" ref="B55:C57">B47+B51</f>
        <v>1142</v>
      </c>
      <c r="C55" s="71">
        <f t="shared" si="6"/>
        <v>667</v>
      </c>
      <c r="D55" s="71">
        <f>D47+D51</f>
        <v>1809</v>
      </c>
      <c r="E55" s="64">
        <f aca="true" t="shared" si="7" ref="E55:F57">E47+E51</f>
        <v>0</v>
      </c>
      <c r="F55" s="64">
        <f t="shared" si="7"/>
        <v>0</v>
      </c>
      <c r="G55" s="71">
        <f>G47+G51</f>
        <v>0</v>
      </c>
      <c r="H55" s="77"/>
      <c r="I55" s="77"/>
      <c r="J55" s="77">
        <f>J47+J51</f>
        <v>0</v>
      </c>
      <c r="K55" s="71">
        <f aca="true" t="shared" si="8" ref="K55:P57">K47+K51</f>
        <v>0</v>
      </c>
      <c r="L55" s="71">
        <f t="shared" si="8"/>
        <v>0</v>
      </c>
      <c r="M55" s="71">
        <f t="shared" si="8"/>
        <v>0</v>
      </c>
      <c r="N55" s="71">
        <f t="shared" si="8"/>
        <v>1142</v>
      </c>
      <c r="O55" s="71">
        <f t="shared" si="8"/>
        <v>667</v>
      </c>
      <c r="P55" s="71">
        <f t="shared" si="8"/>
        <v>1809</v>
      </c>
    </row>
    <row r="56" spans="1:16" ht="12.75">
      <c r="A56" s="1" t="s">
        <v>126</v>
      </c>
      <c r="B56" s="71">
        <f t="shared" si="6"/>
        <v>1142</v>
      </c>
      <c r="C56" s="71">
        <f t="shared" si="6"/>
        <v>667</v>
      </c>
      <c r="D56" s="41">
        <f>D48+D52</f>
        <v>1809</v>
      </c>
      <c r="E56" s="64">
        <f t="shared" si="7"/>
        <v>0</v>
      </c>
      <c r="F56" s="64">
        <f t="shared" si="7"/>
        <v>0</v>
      </c>
      <c r="G56" s="41">
        <f>G48+G52</f>
        <v>0</v>
      </c>
      <c r="H56" s="77"/>
      <c r="I56" s="77"/>
      <c r="J56" s="75">
        <f>J48+J52</f>
        <v>0</v>
      </c>
      <c r="K56" s="41">
        <f t="shared" si="8"/>
        <v>0</v>
      </c>
      <c r="L56" s="41">
        <f t="shared" si="8"/>
        <v>0</v>
      </c>
      <c r="M56" s="41">
        <f t="shared" si="8"/>
        <v>0</v>
      </c>
      <c r="N56" s="41">
        <f t="shared" si="8"/>
        <v>1142</v>
      </c>
      <c r="O56" s="41">
        <f t="shared" si="8"/>
        <v>667</v>
      </c>
      <c r="P56" s="41">
        <f t="shared" si="8"/>
        <v>1809</v>
      </c>
    </row>
    <row r="57" spans="1:16" ht="12.75">
      <c r="A57" s="12" t="s">
        <v>127</v>
      </c>
      <c r="B57" s="71">
        <f t="shared" si="6"/>
        <v>1142</v>
      </c>
      <c r="C57" s="71">
        <f t="shared" si="6"/>
        <v>667</v>
      </c>
      <c r="D57" s="70">
        <f>D49+D53</f>
        <v>1809</v>
      </c>
      <c r="E57" s="64">
        <f t="shared" si="7"/>
        <v>0</v>
      </c>
      <c r="F57" s="64">
        <f t="shared" si="7"/>
        <v>0</v>
      </c>
      <c r="G57" s="70">
        <f>G49+G53</f>
        <v>0</v>
      </c>
      <c r="H57" s="77"/>
      <c r="I57" s="77"/>
      <c r="J57" s="76">
        <f>J49+J53</f>
        <v>0</v>
      </c>
      <c r="K57" s="70">
        <f t="shared" si="8"/>
        <v>0</v>
      </c>
      <c r="L57" s="70">
        <f t="shared" si="8"/>
        <v>0</v>
      </c>
      <c r="M57" s="70">
        <f t="shared" si="8"/>
        <v>0</v>
      </c>
      <c r="N57" s="70">
        <f t="shared" si="8"/>
        <v>1142</v>
      </c>
      <c r="O57" s="70">
        <f t="shared" si="8"/>
        <v>667</v>
      </c>
      <c r="P57" s="70">
        <f t="shared" si="8"/>
        <v>1809</v>
      </c>
    </row>
    <row r="58" spans="1:16" ht="12.75">
      <c r="A58" s="89" t="s">
        <v>293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1"/>
    </row>
    <row r="59" spans="1:16" ht="12.75">
      <c r="A59" s="11" t="s">
        <v>294</v>
      </c>
      <c r="B59" s="73">
        <v>212</v>
      </c>
      <c r="C59" s="73">
        <v>490</v>
      </c>
      <c r="D59" s="73">
        <f>C59+B59</f>
        <v>702</v>
      </c>
      <c r="E59" s="67"/>
      <c r="F59" s="67"/>
      <c r="G59" s="73">
        <f>E59+F59</f>
        <v>0</v>
      </c>
      <c r="H59" s="88"/>
      <c r="I59" s="88"/>
      <c r="J59" s="88">
        <f>H59+I59</f>
        <v>0</v>
      </c>
      <c r="K59" s="73">
        <v>0</v>
      </c>
      <c r="L59" s="73"/>
      <c r="M59" s="73">
        <f>K59+L59</f>
        <v>0</v>
      </c>
      <c r="N59" s="73">
        <f>B59+E59+H59+K59</f>
        <v>212</v>
      </c>
      <c r="O59" s="73">
        <f>C59+F59+I59+L59</f>
        <v>490</v>
      </c>
      <c r="P59" s="73">
        <f>N59+O59</f>
        <v>702</v>
      </c>
    </row>
    <row r="60" spans="1:16" ht="12.75">
      <c r="A60" s="92" t="s">
        <v>290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4"/>
    </row>
    <row r="61" spans="1:16" ht="12.75">
      <c r="A61" s="425" t="s">
        <v>129</v>
      </c>
      <c r="B61" s="426">
        <f>B57+B59</f>
        <v>1354</v>
      </c>
      <c r="C61" s="426">
        <f aca="true" t="shared" si="9" ref="C61:P61">C57+C59</f>
        <v>1157</v>
      </c>
      <c r="D61" s="426">
        <f t="shared" si="9"/>
        <v>2511</v>
      </c>
      <c r="E61" s="426">
        <f t="shared" si="9"/>
        <v>0</v>
      </c>
      <c r="F61" s="426">
        <f t="shared" si="9"/>
        <v>0</v>
      </c>
      <c r="G61" s="426">
        <f t="shared" si="9"/>
        <v>0</v>
      </c>
      <c r="H61" s="426">
        <f t="shared" si="9"/>
        <v>0</v>
      </c>
      <c r="I61" s="426">
        <f t="shared" si="9"/>
        <v>0</v>
      </c>
      <c r="J61" s="426">
        <f t="shared" si="9"/>
        <v>0</v>
      </c>
      <c r="K61" s="426">
        <f t="shared" si="9"/>
        <v>0</v>
      </c>
      <c r="L61" s="426">
        <f t="shared" si="9"/>
        <v>0</v>
      </c>
      <c r="M61" s="426">
        <f t="shared" si="9"/>
        <v>0</v>
      </c>
      <c r="N61" s="426">
        <f t="shared" si="9"/>
        <v>1354</v>
      </c>
      <c r="O61" s="426">
        <f t="shared" si="9"/>
        <v>1157</v>
      </c>
      <c r="P61" s="426">
        <f t="shared" si="9"/>
        <v>2511</v>
      </c>
    </row>
    <row r="72" spans="1:4" ht="12.75">
      <c r="A72" s="483" t="s">
        <v>22</v>
      </c>
      <c r="B72" s="483"/>
      <c r="C72" s="483"/>
      <c r="D72" s="483"/>
    </row>
    <row r="73" spans="1:4" ht="12.75">
      <c r="A73" s="483" t="s">
        <v>23</v>
      </c>
      <c r="B73" s="483"/>
      <c r="C73" s="483"/>
      <c r="D73" s="483"/>
    </row>
    <row r="74" spans="1:4" ht="12.75">
      <c r="A74" s="7"/>
      <c r="B74" s="7"/>
      <c r="C74" s="7"/>
      <c r="D74" s="7"/>
    </row>
    <row r="76" spans="1:16" ht="12.75">
      <c r="A76" s="484" t="s">
        <v>118</v>
      </c>
      <c r="B76" s="484"/>
      <c r="C76" s="484"/>
      <c r="D76" s="484"/>
      <c r="E76" s="484"/>
      <c r="F76" s="484"/>
      <c r="G76" s="484"/>
      <c r="H76" s="484"/>
      <c r="I76" s="484"/>
      <c r="J76" s="484"/>
      <c r="K76" s="484"/>
      <c r="L76" s="484"/>
      <c r="M76" s="484"/>
      <c r="N76" s="484"/>
      <c r="O76" s="484"/>
      <c r="P76" s="484"/>
    </row>
    <row r="77" spans="5:12" ht="12.75">
      <c r="E77" s="484" t="s">
        <v>530</v>
      </c>
      <c r="F77" s="484"/>
      <c r="G77" s="484"/>
      <c r="H77" s="484"/>
      <c r="I77" s="484"/>
      <c r="J77" s="484"/>
      <c r="K77" s="484"/>
      <c r="L77" s="484"/>
    </row>
    <row r="78" ht="12.75">
      <c r="P78" s="2" t="s">
        <v>119</v>
      </c>
    </row>
    <row r="79" ht="12.75">
      <c r="P79" s="2"/>
    </row>
    <row r="80" spans="1:16" ht="12.75">
      <c r="A80" s="716" t="s">
        <v>120</v>
      </c>
      <c r="B80" s="546" t="s">
        <v>64</v>
      </c>
      <c r="C80" s="546"/>
      <c r="D80" s="546"/>
      <c r="E80" s="546" t="s">
        <v>69</v>
      </c>
      <c r="F80" s="546"/>
      <c r="G80" s="546"/>
      <c r="H80" s="546" t="s">
        <v>73</v>
      </c>
      <c r="I80" s="546"/>
      <c r="J80" s="546"/>
      <c r="K80" s="546" t="s">
        <v>79</v>
      </c>
      <c r="L80" s="546"/>
      <c r="M80" s="546"/>
      <c r="N80" s="546" t="s">
        <v>121</v>
      </c>
      <c r="O80" s="546"/>
      <c r="P80" s="546"/>
    </row>
    <row r="81" spans="1:16" ht="12.75">
      <c r="A81" s="716"/>
      <c r="B81" s="397" t="s">
        <v>122</v>
      </c>
      <c r="C81" s="397" t="s">
        <v>123</v>
      </c>
      <c r="D81" s="397" t="s">
        <v>124</v>
      </c>
      <c r="E81" s="397" t="s">
        <v>122</v>
      </c>
      <c r="F81" s="397" t="s">
        <v>123</v>
      </c>
      <c r="G81" s="397" t="s">
        <v>124</v>
      </c>
      <c r="H81" s="397" t="s">
        <v>122</v>
      </c>
      <c r="I81" s="397" t="s">
        <v>123</v>
      </c>
      <c r="J81" s="397" t="s">
        <v>124</v>
      </c>
      <c r="K81" s="397" t="s">
        <v>122</v>
      </c>
      <c r="L81" s="397" t="s">
        <v>123</v>
      </c>
      <c r="M81" s="397" t="s">
        <v>124</v>
      </c>
      <c r="N81" s="397" t="s">
        <v>122</v>
      </c>
      <c r="O81" s="397" t="s">
        <v>123</v>
      </c>
      <c r="P81" s="397" t="s">
        <v>124</v>
      </c>
    </row>
    <row r="82" spans="1:16" ht="12.75">
      <c r="A82" s="717" t="s">
        <v>292</v>
      </c>
      <c r="B82" s="718"/>
      <c r="C82" s="718"/>
      <c r="D82" s="718"/>
      <c r="E82" s="718"/>
      <c r="F82" s="718"/>
      <c r="G82" s="718"/>
      <c r="H82" s="718"/>
      <c r="I82" s="718"/>
      <c r="J82" s="718"/>
      <c r="K82" s="718"/>
      <c r="L82" s="718"/>
      <c r="M82" s="718"/>
      <c r="N82" s="718"/>
      <c r="O82" s="718"/>
      <c r="P82" s="719"/>
    </row>
    <row r="83" spans="1:16" ht="12.75">
      <c r="A83" s="1" t="s">
        <v>125</v>
      </c>
      <c r="B83" s="41">
        <v>0</v>
      </c>
      <c r="C83" s="41">
        <v>0</v>
      </c>
      <c r="D83" s="41">
        <f>B83+C83</f>
        <v>0</v>
      </c>
      <c r="E83" s="58"/>
      <c r="F83" s="58"/>
      <c r="G83" s="41">
        <f>E83+F83</f>
        <v>0</v>
      </c>
      <c r="H83" s="75">
        <v>0</v>
      </c>
      <c r="I83" s="75">
        <v>0</v>
      </c>
      <c r="J83" s="75">
        <f>H83+I83</f>
        <v>0</v>
      </c>
      <c r="K83" s="41"/>
      <c r="L83" s="41"/>
      <c r="M83" s="41">
        <f>K83+L83</f>
        <v>0</v>
      </c>
      <c r="N83" s="41">
        <f>B83+E83+H83+K83</f>
        <v>0</v>
      </c>
      <c r="O83" s="41">
        <f>C83+F83+I83+L83</f>
        <v>0</v>
      </c>
      <c r="P83" s="41">
        <f>N83+O83</f>
        <v>0</v>
      </c>
    </row>
    <row r="84" spans="1:16" ht="12.75">
      <c r="A84" s="1" t="s">
        <v>126</v>
      </c>
      <c r="B84" s="41">
        <v>0</v>
      </c>
      <c r="C84" s="41">
        <v>0</v>
      </c>
      <c r="D84" s="41">
        <f>B84+C84</f>
        <v>0</v>
      </c>
      <c r="E84" s="58"/>
      <c r="F84" s="58"/>
      <c r="G84" s="41">
        <f>E84+F84</f>
        <v>0</v>
      </c>
      <c r="H84" s="75">
        <v>0</v>
      </c>
      <c r="I84" s="75">
        <v>0</v>
      </c>
      <c r="J84" s="75">
        <f>H84+I84</f>
        <v>0</v>
      </c>
      <c r="K84" s="41"/>
      <c r="L84" s="41"/>
      <c r="M84" s="41">
        <f>K84+L84</f>
        <v>0</v>
      </c>
      <c r="N84" s="41">
        <f aca="true" t="shared" si="10" ref="N84:O89">B84+E84+H84+K84</f>
        <v>0</v>
      </c>
      <c r="O84" s="41">
        <f t="shared" si="10"/>
        <v>0</v>
      </c>
      <c r="P84" s="41">
        <f>N84+O84</f>
        <v>0</v>
      </c>
    </row>
    <row r="85" spans="1:16" ht="12.75">
      <c r="A85" s="12" t="s">
        <v>127</v>
      </c>
      <c r="B85" s="70">
        <v>0</v>
      </c>
      <c r="C85" s="70">
        <v>0</v>
      </c>
      <c r="D85" s="70">
        <f>B85+C85</f>
        <v>0</v>
      </c>
      <c r="E85" s="58"/>
      <c r="F85" s="63"/>
      <c r="G85" s="70">
        <f>E85+F85</f>
        <v>0</v>
      </c>
      <c r="H85" s="76">
        <v>0</v>
      </c>
      <c r="I85" s="76">
        <v>0</v>
      </c>
      <c r="J85" s="76">
        <f>H85+I85</f>
        <v>0</v>
      </c>
      <c r="K85" s="70"/>
      <c r="L85" s="70"/>
      <c r="M85" s="70">
        <f>K85+L85</f>
        <v>0</v>
      </c>
      <c r="N85" s="70">
        <f t="shared" si="10"/>
        <v>0</v>
      </c>
      <c r="O85" s="70">
        <f t="shared" si="10"/>
        <v>0</v>
      </c>
      <c r="P85" s="70">
        <f>N85+O85</f>
        <v>0</v>
      </c>
    </row>
    <row r="86" spans="1:16" ht="12.75">
      <c r="A86" s="89" t="s">
        <v>128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1"/>
    </row>
    <row r="87" spans="1:16" ht="12.75">
      <c r="A87" s="14" t="s">
        <v>125</v>
      </c>
      <c r="B87" s="71">
        <v>507</v>
      </c>
      <c r="C87" s="71">
        <v>400</v>
      </c>
      <c r="D87" s="71">
        <f>B87+C87</f>
        <v>907</v>
      </c>
      <c r="E87" s="64"/>
      <c r="F87" s="64"/>
      <c r="G87" s="71">
        <f>E87+F87</f>
        <v>0</v>
      </c>
      <c r="H87" s="77"/>
      <c r="I87" s="77"/>
      <c r="J87" s="77">
        <f>H87+I87</f>
        <v>0</v>
      </c>
      <c r="K87" s="71"/>
      <c r="L87" s="71"/>
      <c r="M87" s="71">
        <f>K87+L87</f>
        <v>0</v>
      </c>
      <c r="N87" s="71">
        <f t="shared" si="10"/>
        <v>507</v>
      </c>
      <c r="O87" s="71">
        <f t="shared" si="10"/>
        <v>400</v>
      </c>
      <c r="P87" s="71">
        <f>N87+O87</f>
        <v>907</v>
      </c>
    </row>
    <row r="88" spans="1:16" ht="12.75">
      <c r="A88" s="1" t="s">
        <v>126</v>
      </c>
      <c r="B88" s="41">
        <v>507</v>
      </c>
      <c r="C88" s="41">
        <v>400</v>
      </c>
      <c r="D88" s="41">
        <f>B88+C88</f>
        <v>907</v>
      </c>
      <c r="E88" s="64"/>
      <c r="F88" s="58"/>
      <c r="G88" s="41">
        <f>E88+F88</f>
        <v>0</v>
      </c>
      <c r="H88" s="77"/>
      <c r="I88" s="77"/>
      <c r="J88" s="75">
        <f>H88+I88</f>
        <v>0</v>
      </c>
      <c r="K88" s="41"/>
      <c r="L88" s="41"/>
      <c r="M88" s="41">
        <f>K88+L88</f>
        <v>0</v>
      </c>
      <c r="N88" s="41">
        <f t="shared" si="10"/>
        <v>507</v>
      </c>
      <c r="O88" s="41">
        <f t="shared" si="10"/>
        <v>400</v>
      </c>
      <c r="P88" s="41">
        <f>N88+O88</f>
        <v>907</v>
      </c>
    </row>
    <row r="89" spans="1:16" ht="12.75">
      <c r="A89" s="12" t="s">
        <v>127</v>
      </c>
      <c r="B89" s="70">
        <v>507</v>
      </c>
      <c r="C89" s="70">
        <v>400</v>
      </c>
      <c r="D89" s="70">
        <f>B89+C89</f>
        <v>907</v>
      </c>
      <c r="E89" s="64"/>
      <c r="F89" s="63"/>
      <c r="G89" s="70">
        <f>E89+F89</f>
        <v>0</v>
      </c>
      <c r="H89" s="77"/>
      <c r="I89" s="77"/>
      <c r="J89" s="76">
        <f>H89+I89</f>
        <v>0</v>
      </c>
      <c r="K89" s="70"/>
      <c r="L89" s="70"/>
      <c r="M89" s="70">
        <f>K89+L89</f>
        <v>0</v>
      </c>
      <c r="N89" s="70">
        <f t="shared" si="10"/>
        <v>507</v>
      </c>
      <c r="O89" s="70">
        <f t="shared" si="10"/>
        <v>400</v>
      </c>
      <c r="P89" s="70">
        <f>N89+O89</f>
        <v>907</v>
      </c>
    </row>
    <row r="90" spans="1:16" ht="12.75">
      <c r="A90" s="89" t="s">
        <v>130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1"/>
    </row>
    <row r="91" spans="1:16" ht="12.75">
      <c r="A91" s="14" t="s">
        <v>125</v>
      </c>
      <c r="B91" s="71">
        <f aca="true" t="shared" si="11" ref="B91:C93">B83+B87</f>
        <v>507</v>
      </c>
      <c r="C91" s="71">
        <f t="shared" si="11"/>
        <v>400</v>
      </c>
      <c r="D91" s="71">
        <f>D83+D87</f>
        <v>907</v>
      </c>
      <c r="E91" s="64">
        <f aca="true" t="shared" si="12" ref="E91:F93">E83+E87</f>
        <v>0</v>
      </c>
      <c r="F91" s="64">
        <f t="shared" si="12"/>
        <v>0</v>
      </c>
      <c r="G91" s="71">
        <f>G83+G87</f>
        <v>0</v>
      </c>
      <c r="H91" s="77"/>
      <c r="I91" s="77"/>
      <c r="J91" s="77">
        <f>J83+J87</f>
        <v>0</v>
      </c>
      <c r="K91" s="71">
        <f aca="true" t="shared" si="13" ref="K91:P93">K83+K87</f>
        <v>0</v>
      </c>
      <c r="L91" s="71">
        <f t="shared" si="13"/>
        <v>0</v>
      </c>
      <c r="M91" s="71">
        <f t="shared" si="13"/>
        <v>0</v>
      </c>
      <c r="N91" s="71">
        <f t="shared" si="13"/>
        <v>507</v>
      </c>
      <c r="O91" s="71">
        <f t="shared" si="13"/>
        <v>400</v>
      </c>
      <c r="P91" s="71">
        <f t="shared" si="13"/>
        <v>907</v>
      </c>
    </row>
    <row r="92" spans="1:16" ht="12.75">
      <c r="A92" s="1" t="s">
        <v>126</v>
      </c>
      <c r="B92" s="71">
        <f t="shared" si="11"/>
        <v>507</v>
      </c>
      <c r="C92" s="71">
        <f t="shared" si="11"/>
        <v>400</v>
      </c>
      <c r="D92" s="41">
        <f>D84+D88</f>
        <v>907</v>
      </c>
      <c r="E92" s="64">
        <f t="shared" si="12"/>
        <v>0</v>
      </c>
      <c r="F92" s="64">
        <f t="shared" si="12"/>
        <v>0</v>
      </c>
      <c r="G92" s="41">
        <f>G84+G88</f>
        <v>0</v>
      </c>
      <c r="H92" s="77"/>
      <c r="I92" s="77"/>
      <c r="J92" s="75">
        <f>J84+J88</f>
        <v>0</v>
      </c>
      <c r="K92" s="41">
        <f t="shared" si="13"/>
        <v>0</v>
      </c>
      <c r="L92" s="41">
        <f t="shared" si="13"/>
        <v>0</v>
      </c>
      <c r="M92" s="41">
        <f t="shared" si="13"/>
        <v>0</v>
      </c>
      <c r="N92" s="41">
        <f t="shared" si="13"/>
        <v>507</v>
      </c>
      <c r="O92" s="41">
        <f t="shared" si="13"/>
        <v>400</v>
      </c>
      <c r="P92" s="41">
        <f t="shared" si="13"/>
        <v>907</v>
      </c>
    </row>
    <row r="93" spans="1:16" ht="12.75">
      <c r="A93" s="12" t="s">
        <v>127</v>
      </c>
      <c r="B93" s="71">
        <f t="shared" si="11"/>
        <v>507</v>
      </c>
      <c r="C93" s="71">
        <f t="shared" si="11"/>
        <v>400</v>
      </c>
      <c r="D93" s="70">
        <f>D85+D89</f>
        <v>907</v>
      </c>
      <c r="E93" s="64">
        <f t="shared" si="12"/>
        <v>0</v>
      </c>
      <c r="F93" s="64">
        <f t="shared" si="12"/>
        <v>0</v>
      </c>
      <c r="G93" s="70">
        <f>G85+G89</f>
        <v>0</v>
      </c>
      <c r="H93" s="77"/>
      <c r="I93" s="77"/>
      <c r="J93" s="76">
        <f>J85+J89</f>
        <v>0</v>
      </c>
      <c r="K93" s="70">
        <f t="shared" si="13"/>
        <v>0</v>
      </c>
      <c r="L93" s="70">
        <f t="shared" si="13"/>
        <v>0</v>
      </c>
      <c r="M93" s="70">
        <f t="shared" si="13"/>
        <v>0</v>
      </c>
      <c r="N93" s="70">
        <f t="shared" si="13"/>
        <v>507</v>
      </c>
      <c r="O93" s="70">
        <f t="shared" si="13"/>
        <v>400</v>
      </c>
      <c r="P93" s="70">
        <f t="shared" si="13"/>
        <v>907</v>
      </c>
    </row>
    <row r="94" spans="1:16" ht="12.75">
      <c r="A94" s="89" t="s">
        <v>293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1"/>
    </row>
    <row r="95" spans="1:16" ht="12.75">
      <c r="A95" s="11" t="s">
        <v>294</v>
      </c>
      <c r="B95" s="73">
        <v>0</v>
      </c>
      <c r="C95" s="73">
        <v>0</v>
      </c>
      <c r="D95" s="73">
        <f>C95+B95</f>
        <v>0</v>
      </c>
      <c r="E95" s="67"/>
      <c r="F95" s="67"/>
      <c r="G95" s="73">
        <f>E95+F95</f>
        <v>0</v>
      </c>
      <c r="H95" s="88"/>
      <c r="I95" s="88"/>
      <c r="J95" s="88">
        <f>H95+I95</f>
        <v>0</v>
      </c>
      <c r="K95" s="73">
        <v>0</v>
      </c>
      <c r="L95" s="73"/>
      <c r="M95" s="73">
        <f>K95+L95</f>
        <v>0</v>
      </c>
      <c r="N95" s="73">
        <f>B95+E95+H95+K95</f>
        <v>0</v>
      </c>
      <c r="O95" s="73">
        <f>C95+F95+I95+L95</f>
        <v>0</v>
      </c>
      <c r="P95" s="73">
        <f>N95+O95</f>
        <v>0</v>
      </c>
    </row>
    <row r="96" spans="1:16" ht="12.75">
      <c r="A96" s="92" t="s">
        <v>290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4"/>
    </row>
    <row r="97" spans="1:16" ht="12.75">
      <c r="A97" s="425" t="s">
        <v>129</v>
      </c>
      <c r="B97" s="426">
        <f>B93+B95</f>
        <v>507</v>
      </c>
      <c r="C97" s="426">
        <f aca="true" t="shared" si="14" ref="C97:P97">C93+C95</f>
        <v>400</v>
      </c>
      <c r="D97" s="426">
        <f t="shared" si="14"/>
        <v>907</v>
      </c>
      <c r="E97" s="426">
        <f t="shared" si="14"/>
        <v>0</v>
      </c>
      <c r="F97" s="426">
        <f t="shared" si="14"/>
        <v>0</v>
      </c>
      <c r="G97" s="426">
        <f t="shared" si="14"/>
        <v>0</v>
      </c>
      <c r="H97" s="426">
        <f t="shared" si="14"/>
        <v>0</v>
      </c>
      <c r="I97" s="426">
        <f t="shared" si="14"/>
        <v>0</v>
      </c>
      <c r="J97" s="426">
        <f t="shared" si="14"/>
        <v>0</v>
      </c>
      <c r="K97" s="426">
        <f t="shared" si="14"/>
        <v>0</v>
      </c>
      <c r="L97" s="426">
        <f t="shared" si="14"/>
        <v>0</v>
      </c>
      <c r="M97" s="426">
        <f t="shared" si="14"/>
        <v>0</v>
      </c>
      <c r="N97" s="426">
        <f t="shared" si="14"/>
        <v>507</v>
      </c>
      <c r="O97" s="426">
        <f t="shared" si="14"/>
        <v>400</v>
      </c>
      <c r="P97" s="426">
        <f t="shared" si="14"/>
        <v>907</v>
      </c>
    </row>
  </sheetData>
  <sheetProtection/>
  <mergeCells count="33">
    <mergeCell ref="N80:P80"/>
    <mergeCell ref="A82:P82"/>
    <mergeCell ref="A46:P46"/>
    <mergeCell ref="A72:D72"/>
    <mergeCell ref="A73:D73"/>
    <mergeCell ref="A76:P76"/>
    <mergeCell ref="E77:L77"/>
    <mergeCell ref="A80:A81"/>
    <mergeCell ref="B80:D80"/>
    <mergeCell ref="E80:G80"/>
    <mergeCell ref="H80:J80"/>
    <mergeCell ref="K80:M80"/>
    <mergeCell ref="A44:A45"/>
    <mergeCell ref="B44:D44"/>
    <mergeCell ref="E44:G44"/>
    <mergeCell ref="H44:J44"/>
    <mergeCell ref="K44:M44"/>
    <mergeCell ref="N44:P44"/>
    <mergeCell ref="A11:P11"/>
    <mergeCell ref="H9:J9"/>
    <mergeCell ref="A36:D36"/>
    <mergeCell ref="A37:D37"/>
    <mergeCell ref="A40:P40"/>
    <mergeCell ref="E41:L41"/>
    <mergeCell ref="A1:D1"/>
    <mergeCell ref="A2:D2"/>
    <mergeCell ref="N9:P9"/>
    <mergeCell ref="A9:A10"/>
    <mergeCell ref="A5:P5"/>
    <mergeCell ref="E6:L6"/>
    <mergeCell ref="B9:D9"/>
    <mergeCell ref="E9:G9"/>
    <mergeCell ref="K9:M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57" sqref="L57"/>
    </sheetView>
  </sheetViews>
  <sheetFormatPr defaultColWidth="9.140625" defaultRowHeight="12.75"/>
  <cols>
    <col min="1" max="1" width="4.7109375" style="0" customWidth="1"/>
    <col min="2" max="2" width="18.28125" style="0" customWidth="1"/>
    <col min="3" max="3" width="9.57421875" style="0" customWidth="1"/>
    <col min="4" max="11" width="6.00390625" style="0" customWidth="1"/>
    <col min="12" max="12" width="6.421875" style="0" customWidth="1"/>
  </cols>
  <sheetData>
    <row r="1" spans="1:5" ht="12.75">
      <c r="A1" s="483" t="s">
        <v>22</v>
      </c>
      <c r="B1" s="483"/>
      <c r="C1" s="483"/>
      <c r="D1" s="483"/>
      <c r="E1" s="483"/>
    </row>
    <row r="2" spans="1:5" ht="12.75">
      <c r="A2" s="483" t="s">
        <v>23</v>
      </c>
      <c r="B2" s="483"/>
      <c r="C2" s="483"/>
      <c r="D2" s="483"/>
      <c r="E2" s="483"/>
    </row>
    <row r="3" spans="1:12" ht="12.75">
      <c r="A3" s="484" t="s">
        <v>531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</row>
    <row r="4" spans="9:12" ht="12.75">
      <c r="I4" s="3"/>
      <c r="K4" s="736" t="s">
        <v>193</v>
      </c>
      <c r="L4" s="736"/>
    </row>
    <row r="5" spans="1:12" ht="13.5" customHeight="1">
      <c r="A5" s="499" t="s">
        <v>192</v>
      </c>
      <c r="B5" s="734" t="s">
        <v>376</v>
      </c>
      <c r="C5" s="499" t="s">
        <v>382</v>
      </c>
      <c r="D5" s="488" t="s">
        <v>194</v>
      </c>
      <c r="E5" s="489"/>
      <c r="F5" s="489"/>
      <c r="G5" s="489"/>
      <c r="H5" s="489"/>
      <c r="I5" s="489"/>
      <c r="J5" s="489"/>
      <c r="K5" s="489"/>
      <c r="L5" s="490"/>
    </row>
    <row r="6" spans="1:12" ht="13.5" customHeight="1">
      <c r="A6" s="500"/>
      <c r="B6" s="735"/>
      <c r="C6" s="514"/>
      <c r="D6" s="450" t="s">
        <v>374</v>
      </c>
      <c r="E6" s="450" t="s">
        <v>195</v>
      </c>
      <c r="F6" s="450" t="s">
        <v>196</v>
      </c>
      <c r="G6" s="450" t="s">
        <v>197</v>
      </c>
      <c r="H6" s="450" t="s">
        <v>198</v>
      </c>
      <c r="I6" s="450" t="s">
        <v>199</v>
      </c>
      <c r="J6" s="450" t="s">
        <v>200</v>
      </c>
      <c r="K6" s="450" t="s">
        <v>201</v>
      </c>
      <c r="L6" s="429" t="s">
        <v>4</v>
      </c>
    </row>
    <row r="7" spans="1:12" s="47" customFormat="1" ht="13.5" customHeight="1">
      <c r="A7" s="722">
        <v>1</v>
      </c>
      <c r="B7" s="723" t="s">
        <v>202</v>
      </c>
      <c r="C7" s="1" t="s">
        <v>392</v>
      </c>
      <c r="D7" s="87">
        <v>4</v>
      </c>
      <c r="E7" s="87">
        <v>5</v>
      </c>
      <c r="F7" s="87">
        <v>0</v>
      </c>
      <c r="G7" s="87">
        <v>2</v>
      </c>
      <c r="H7" s="87">
        <v>0</v>
      </c>
      <c r="I7" s="87">
        <v>1</v>
      </c>
      <c r="J7" s="87">
        <v>0</v>
      </c>
      <c r="K7" s="87">
        <v>0</v>
      </c>
      <c r="L7" s="161">
        <f aca="true" t="shared" si="0" ref="L7:L20">SUM(D7:K7)</f>
        <v>12</v>
      </c>
    </row>
    <row r="8" spans="1:12" s="47" customFormat="1" ht="13.5" customHeight="1">
      <c r="A8" s="722"/>
      <c r="B8" s="723"/>
      <c r="C8" s="17" t="s">
        <v>375</v>
      </c>
      <c r="D8" s="87">
        <v>0</v>
      </c>
      <c r="E8" s="87">
        <v>1</v>
      </c>
      <c r="F8" s="87">
        <v>1</v>
      </c>
      <c r="G8" s="87">
        <v>5</v>
      </c>
      <c r="H8" s="87">
        <v>0</v>
      </c>
      <c r="I8" s="87">
        <v>2</v>
      </c>
      <c r="J8" s="87">
        <v>0</v>
      </c>
      <c r="K8" s="87">
        <v>0</v>
      </c>
      <c r="L8" s="161">
        <f t="shared" si="0"/>
        <v>9</v>
      </c>
    </row>
    <row r="9" spans="1:12" ht="12.75" customHeight="1">
      <c r="A9" s="722">
        <v>2</v>
      </c>
      <c r="B9" s="723" t="s">
        <v>11</v>
      </c>
      <c r="C9" s="1" t="s">
        <v>392</v>
      </c>
      <c r="D9" s="87">
        <v>0</v>
      </c>
      <c r="E9" s="87">
        <v>2</v>
      </c>
      <c r="F9" s="87">
        <v>0</v>
      </c>
      <c r="G9" s="87">
        <v>22</v>
      </c>
      <c r="H9" s="87">
        <v>0</v>
      </c>
      <c r="I9" s="87">
        <v>1</v>
      </c>
      <c r="J9" s="87">
        <v>0</v>
      </c>
      <c r="K9" s="87">
        <v>0</v>
      </c>
      <c r="L9" s="161">
        <f t="shared" si="0"/>
        <v>25</v>
      </c>
    </row>
    <row r="10" spans="1:12" ht="12.75" customHeight="1">
      <c r="A10" s="722"/>
      <c r="B10" s="723"/>
      <c r="C10" s="17" t="s">
        <v>375</v>
      </c>
      <c r="D10" s="87">
        <v>0</v>
      </c>
      <c r="E10" s="87">
        <v>0</v>
      </c>
      <c r="F10" s="87">
        <v>0</v>
      </c>
      <c r="G10" s="87">
        <v>8</v>
      </c>
      <c r="H10" s="87">
        <v>0</v>
      </c>
      <c r="I10" s="87">
        <v>24</v>
      </c>
      <c r="J10" s="87">
        <v>0</v>
      </c>
      <c r="K10" s="87">
        <v>9</v>
      </c>
      <c r="L10" s="161">
        <f t="shared" si="0"/>
        <v>41</v>
      </c>
    </row>
    <row r="11" spans="1:12" ht="12.75" customHeight="1">
      <c r="A11" s="722">
        <v>3</v>
      </c>
      <c r="B11" s="723" t="s">
        <v>12</v>
      </c>
      <c r="C11" s="1" t="s">
        <v>392</v>
      </c>
      <c r="D11" s="87">
        <v>0</v>
      </c>
      <c r="E11" s="87">
        <v>1</v>
      </c>
      <c r="F11" s="87">
        <v>0</v>
      </c>
      <c r="G11" s="87">
        <v>14</v>
      </c>
      <c r="H11" s="87">
        <v>0</v>
      </c>
      <c r="I11" s="87">
        <v>1</v>
      </c>
      <c r="J11" s="87">
        <v>0</v>
      </c>
      <c r="K11" s="87">
        <v>0</v>
      </c>
      <c r="L11" s="161">
        <f t="shared" si="0"/>
        <v>16</v>
      </c>
    </row>
    <row r="12" spans="1:12" ht="12.75" customHeight="1">
      <c r="A12" s="722"/>
      <c r="B12" s="723"/>
      <c r="C12" s="17" t="s">
        <v>375</v>
      </c>
      <c r="D12" s="87">
        <v>0</v>
      </c>
      <c r="E12" s="87">
        <v>0</v>
      </c>
      <c r="F12" s="87">
        <v>0</v>
      </c>
      <c r="G12" s="87">
        <v>4</v>
      </c>
      <c r="H12" s="87">
        <v>0</v>
      </c>
      <c r="I12" s="87">
        <v>15</v>
      </c>
      <c r="J12" s="87">
        <v>1</v>
      </c>
      <c r="K12" s="87">
        <v>17</v>
      </c>
      <c r="L12" s="161">
        <f t="shared" si="0"/>
        <v>37</v>
      </c>
    </row>
    <row r="13" spans="1:12" ht="12.75" customHeight="1">
      <c r="A13" s="722">
        <v>4</v>
      </c>
      <c r="B13" s="723" t="s">
        <v>13</v>
      </c>
      <c r="C13" s="1" t="s">
        <v>392</v>
      </c>
      <c r="D13" s="87">
        <v>1</v>
      </c>
      <c r="E13" s="87">
        <v>1</v>
      </c>
      <c r="F13" s="87">
        <v>0</v>
      </c>
      <c r="G13" s="87">
        <v>25</v>
      </c>
      <c r="H13" s="87">
        <v>0</v>
      </c>
      <c r="I13" s="87">
        <v>2</v>
      </c>
      <c r="J13" s="87">
        <v>0</v>
      </c>
      <c r="K13" s="87">
        <v>0</v>
      </c>
      <c r="L13" s="161">
        <f t="shared" si="0"/>
        <v>29</v>
      </c>
    </row>
    <row r="14" spans="1:12" ht="12.75" customHeight="1">
      <c r="A14" s="722"/>
      <c r="B14" s="723"/>
      <c r="C14" s="17" t="s">
        <v>375</v>
      </c>
      <c r="D14" s="87">
        <v>0</v>
      </c>
      <c r="E14" s="87">
        <v>0</v>
      </c>
      <c r="F14" s="87">
        <v>0</v>
      </c>
      <c r="G14" s="87">
        <v>6</v>
      </c>
      <c r="H14" s="87">
        <v>0</v>
      </c>
      <c r="I14" s="87">
        <v>17</v>
      </c>
      <c r="J14" s="87">
        <v>0</v>
      </c>
      <c r="K14" s="87">
        <v>15</v>
      </c>
      <c r="L14" s="161">
        <f t="shared" si="0"/>
        <v>38</v>
      </c>
    </row>
    <row r="15" spans="1:12" ht="12.75" customHeight="1">
      <c r="A15" s="722">
        <v>5</v>
      </c>
      <c r="B15" s="723" t="s">
        <v>373</v>
      </c>
      <c r="C15" s="1" t="s">
        <v>392</v>
      </c>
      <c r="D15" s="87">
        <v>0</v>
      </c>
      <c r="E15" s="87">
        <v>0</v>
      </c>
      <c r="F15" s="87">
        <v>0</v>
      </c>
      <c r="G15" s="87">
        <v>6</v>
      </c>
      <c r="H15" s="87">
        <v>0</v>
      </c>
      <c r="I15" s="87">
        <v>0</v>
      </c>
      <c r="J15" s="87">
        <v>0</v>
      </c>
      <c r="K15" s="87">
        <v>0</v>
      </c>
      <c r="L15" s="161">
        <f t="shared" si="0"/>
        <v>6</v>
      </c>
    </row>
    <row r="16" spans="1:12" ht="12.75" customHeight="1">
      <c r="A16" s="722"/>
      <c r="B16" s="723"/>
      <c r="C16" s="17" t="s">
        <v>375</v>
      </c>
      <c r="D16" s="87">
        <v>0</v>
      </c>
      <c r="E16" s="87">
        <v>1</v>
      </c>
      <c r="F16" s="87">
        <v>0</v>
      </c>
      <c r="G16" s="87">
        <v>7</v>
      </c>
      <c r="H16" s="87">
        <v>1</v>
      </c>
      <c r="I16" s="87">
        <v>12</v>
      </c>
      <c r="J16" s="87">
        <v>0</v>
      </c>
      <c r="K16" s="87">
        <v>4</v>
      </c>
      <c r="L16" s="161">
        <f t="shared" si="0"/>
        <v>25</v>
      </c>
    </row>
    <row r="17" spans="1:12" ht="12.75" customHeight="1">
      <c r="A17" s="728" t="s">
        <v>377</v>
      </c>
      <c r="B17" s="729"/>
      <c r="C17" s="50" t="s">
        <v>392</v>
      </c>
      <c r="D17" s="111">
        <v>5</v>
      </c>
      <c r="E17" s="111">
        <v>9</v>
      </c>
      <c r="F17" s="111">
        <v>0</v>
      </c>
      <c r="G17" s="111">
        <v>69</v>
      </c>
      <c r="H17" s="111">
        <v>0</v>
      </c>
      <c r="I17" s="111">
        <v>5</v>
      </c>
      <c r="J17" s="111">
        <v>0</v>
      </c>
      <c r="K17" s="111">
        <v>0</v>
      </c>
      <c r="L17" s="162">
        <f t="shared" si="0"/>
        <v>88</v>
      </c>
    </row>
    <row r="18" spans="1:12" ht="12.75" customHeight="1">
      <c r="A18" s="730" t="s">
        <v>626</v>
      </c>
      <c r="B18" s="731"/>
      <c r="C18" s="50" t="s">
        <v>375</v>
      </c>
      <c r="D18" s="111">
        <v>0</v>
      </c>
      <c r="E18" s="111">
        <v>2</v>
      </c>
      <c r="F18" s="111">
        <v>1</v>
      </c>
      <c r="G18" s="111">
        <v>30</v>
      </c>
      <c r="H18" s="111">
        <v>1</v>
      </c>
      <c r="I18" s="111">
        <v>70</v>
      </c>
      <c r="J18" s="111">
        <v>1</v>
      </c>
      <c r="K18" s="111">
        <v>45</v>
      </c>
      <c r="L18" s="162">
        <f t="shared" si="0"/>
        <v>150</v>
      </c>
    </row>
    <row r="19" spans="1:12" ht="12.75" customHeight="1">
      <c r="A19" s="720" t="s">
        <v>378</v>
      </c>
      <c r="B19" s="721"/>
      <c r="C19" s="1" t="s">
        <v>392</v>
      </c>
      <c r="D19" s="87">
        <v>0</v>
      </c>
      <c r="E19" s="87">
        <v>1</v>
      </c>
      <c r="F19" s="87">
        <v>0</v>
      </c>
      <c r="G19" s="87">
        <v>3</v>
      </c>
      <c r="H19" s="87">
        <v>0</v>
      </c>
      <c r="I19" s="87">
        <v>1</v>
      </c>
      <c r="J19" s="87">
        <v>1</v>
      </c>
      <c r="K19" s="87">
        <v>1</v>
      </c>
      <c r="L19" s="161">
        <f t="shared" si="0"/>
        <v>7</v>
      </c>
    </row>
    <row r="20" spans="1:12" ht="12.75" customHeight="1">
      <c r="A20" s="732" t="s">
        <v>627</v>
      </c>
      <c r="B20" s="733"/>
      <c r="C20" s="17" t="s">
        <v>375</v>
      </c>
      <c r="D20" s="87">
        <v>0</v>
      </c>
      <c r="E20" s="87">
        <v>0</v>
      </c>
      <c r="F20" s="87">
        <v>0</v>
      </c>
      <c r="G20" s="87">
        <v>1</v>
      </c>
      <c r="H20" s="87">
        <v>0</v>
      </c>
      <c r="I20" s="87">
        <v>6</v>
      </c>
      <c r="J20" s="87">
        <v>2</v>
      </c>
      <c r="K20" s="87">
        <v>4</v>
      </c>
      <c r="L20" s="161">
        <f t="shared" si="0"/>
        <v>13</v>
      </c>
    </row>
    <row r="21" spans="1:12" ht="13.5" customHeight="1">
      <c r="A21" s="170" t="s">
        <v>192</v>
      </c>
      <c r="B21" s="170" t="s">
        <v>379</v>
      </c>
      <c r="C21" s="163"/>
      <c r="D21" s="164"/>
      <c r="E21" s="164"/>
      <c r="F21" s="164"/>
      <c r="G21" s="164"/>
      <c r="H21" s="164"/>
      <c r="I21" s="164"/>
      <c r="J21" s="164"/>
      <c r="K21" s="164"/>
      <c r="L21" s="165"/>
    </row>
    <row r="22" spans="1:12" ht="12.75" customHeight="1">
      <c r="A22" s="722">
        <v>1</v>
      </c>
      <c r="B22" s="723" t="s">
        <v>202</v>
      </c>
      <c r="C22" s="1" t="s">
        <v>392</v>
      </c>
      <c r="D22" s="66">
        <v>0</v>
      </c>
      <c r="E22" s="66">
        <v>4</v>
      </c>
      <c r="F22" s="66">
        <v>0</v>
      </c>
      <c r="G22" s="66">
        <v>3</v>
      </c>
      <c r="H22" s="66">
        <v>0</v>
      </c>
      <c r="I22" s="66">
        <v>0</v>
      </c>
      <c r="J22" s="66">
        <v>0</v>
      </c>
      <c r="K22" s="66">
        <v>0</v>
      </c>
      <c r="L22" s="166">
        <v>7</v>
      </c>
    </row>
    <row r="23" spans="1:12" ht="12.75" customHeight="1">
      <c r="A23" s="722"/>
      <c r="B23" s="723"/>
      <c r="C23" s="17" t="s">
        <v>375</v>
      </c>
      <c r="D23" s="66">
        <v>0</v>
      </c>
      <c r="E23" s="66">
        <v>1</v>
      </c>
      <c r="F23" s="66">
        <v>0</v>
      </c>
      <c r="G23" s="66">
        <v>3</v>
      </c>
      <c r="H23" s="66">
        <v>0</v>
      </c>
      <c r="I23" s="66">
        <v>3</v>
      </c>
      <c r="J23" s="66">
        <v>0</v>
      </c>
      <c r="K23" s="66">
        <v>0</v>
      </c>
      <c r="L23" s="166">
        <v>7</v>
      </c>
    </row>
    <row r="24" spans="1:12" ht="12.75" customHeight="1">
      <c r="A24" s="722">
        <v>2</v>
      </c>
      <c r="B24" s="723" t="s">
        <v>167</v>
      </c>
      <c r="C24" s="1" t="s">
        <v>392</v>
      </c>
      <c r="D24" s="66">
        <v>0</v>
      </c>
      <c r="E24" s="66">
        <v>5</v>
      </c>
      <c r="F24" s="66">
        <v>0</v>
      </c>
      <c r="G24" s="66">
        <v>28</v>
      </c>
      <c r="H24" s="66">
        <v>0</v>
      </c>
      <c r="I24" s="66">
        <v>0</v>
      </c>
      <c r="J24" s="66">
        <v>0</v>
      </c>
      <c r="K24" s="66">
        <v>0</v>
      </c>
      <c r="L24" s="166">
        <v>33</v>
      </c>
    </row>
    <row r="25" spans="1:12" ht="12.75" customHeight="1">
      <c r="A25" s="722"/>
      <c r="B25" s="723"/>
      <c r="C25" s="17" t="s">
        <v>375</v>
      </c>
      <c r="D25" s="66">
        <v>0</v>
      </c>
      <c r="E25" s="66">
        <v>0</v>
      </c>
      <c r="F25" s="66">
        <v>0</v>
      </c>
      <c r="G25" s="66">
        <v>3</v>
      </c>
      <c r="H25" s="66">
        <v>0</v>
      </c>
      <c r="I25" s="66">
        <v>11</v>
      </c>
      <c r="J25" s="66">
        <v>3</v>
      </c>
      <c r="K25" s="66">
        <v>2</v>
      </c>
      <c r="L25" s="166">
        <v>19</v>
      </c>
    </row>
    <row r="26" spans="1:12" ht="12.75" customHeight="1">
      <c r="A26" s="722">
        <v>3</v>
      </c>
      <c r="B26" s="723" t="s">
        <v>166</v>
      </c>
      <c r="C26" s="1" t="s">
        <v>392</v>
      </c>
      <c r="D26" s="66">
        <v>0</v>
      </c>
      <c r="E26" s="66">
        <v>3</v>
      </c>
      <c r="F26" s="66">
        <v>0</v>
      </c>
      <c r="G26" s="66">
        <v>29</v>
      </c>
      <c r="H26" s="66">
        <v>0</v>
      </c>
      <c r="I26" s="66">
        <v>0</v>
      </c>
      <c r="J26" s="66">
        <v>0</v>
      </c>
      <c r="K26" s="66">
        <v>0</v>
      </c>
      <c r="L26" s="166">
        <v>32</v>
      </c>
    </row>
    <row r="27" spans="1:12" ht="12.75" customHeight="1">
      <c r="A27" s="722"/>
      <c r="B27" s="723"/>
      <c r="C27" s="17" t="s">
        <v>375</v>
      </c>
      <c r="D27" s="66">
        <v>0</v>
      </c>
      <c r="E27" s="66">
        <v>0</v>
      </c>
      <c r="F27" s="66">
        <v>0</v>
      </c>
      <c r="G27" s="66">
        <v>3</v>
      </c>
      <c r="H27" s="66">
        <v>0</v>
      </c>
      <c r="I27" s="66">
        <v>19</v>
      </c>
      <c r="J27" s="66">
        <v>11</v>
      </c>
      <c r="K27" s="66">
        <v>2</v>
      </c>
      <c r="L27" s="166">
        <v>35</v>
      </c>
    </row>
    <row r="28" spans="1:12" ht="12.75" customHeight="1">
      <c r="A28" s="728" t="s">
        <v>377</v>
      </c>
      <c r="B28" s="729"/>
      <c r="C28" s="50" t="s">
        <v>392</v>
      </c>
      <c r="D28" s="111">
        <f>D22+D24+D26</f>
        <v>0</v>
      </c>
      <c r="E28" s="111">
        <f aca="true" t="shared" si="1" ref="E28:K29">E22+E24+E26</f>
        <v>12</v>
      </c>
      <c r="F28" s="111">
        <f t="shared" si="1"/>
        <v>0</v>
      </c>
      <c r="G28" s="111">
        <f t="shared" si="1"/>
        <v>60</v>
      </c>
      <c r="H28" s="111">
        <f t="shared" si="1"/>
        <v>0</v>
      </c>
      <c r="I28" s="111">
        <f t="shared" si="1"/>
        <v>0</v>
      </c>
      <c r="J28" s="111">
        <f t="shared" si="1"/>
        <v>0</v>
      </c>
      <c r="K28" s="111">
        <f t="shared" si="1"/>
        <v>0</v>
      </c>
      <c r="L28" s="162">
        <f>SUM(D28:K28)</f>
        <v>72</v>
      </c>
    </row>
    <row r="29" spans="1:12" ht="12.75" customHeight="1">
      <c r="A29" s="730" t="s">
        <v>626</v>
      </c>
      <c r="B29" s="731"/>
      <c r="C29" s="50" t="s">
        <v>375</v>
      </c>
      <c r="D29" s="111">
        <f>D23+D25+D27</f>
        <v>0</v>
      </c>
      <c r="E29" s="111">
        <f t="shared" si="1"/>
        <v>1</v>
      </c>
      <c r="F29" s="111">
        <f t="shared" si="1"/>
        <v>0</v>
      </c>
      <c r="G29" s="111">
        <f t="shared" si="1"/>
        <v>9</v>
      </c>
      <c r="H29" s="111">
        <f t="shared" si="1"/>
        <v>0</v>
      </c>
      <c r="I29" s="111">
        <f t="shared" si="1"/>
        <v>33</v>
      </c>
      <c r="J29" s="111">
        <f t="shared" si="1"/>
        <v>14</v>
      </c>
      <c r="K29" s="111">
        <f t="shared" si="1"/>
        <v>4</v>
      </c>
      <c r="L29" s="162">
        <f>SUM(D29:K29)</f>
        <v>61</v>
      </c>
    </row>
    <row r="30" spans="1:12" ht="12.75" customHeight="1">
      <c r="A30" s="720" t="s">
        <v>378</v>
      </c>
      <c r="B30" s="721"/>
      <c r="C30" s="1" t="s">
        <v>392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161">
        <f>SUM(D30:K30)</f>
        <v>0</v>
      </c>
    </row>
    <row r="31" spans="1:12" ht="12.75" customHeight="1">
      <c r="A31" s="732" t="s">
        <v>627</v>
      </c>
      <c r="B31" s="733"/>
      <c r="C31" s="17" t="s">
        <v>375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161">
        <f>SUM(D31:K31)</f>
        <v>0</v>
      </c>
    </row>
    <row r="32" spans="1:12" ht="12.75" customHeight="1">
      <c r="A32" s="170" t="s">
        <v>192</v>
      </c>
      <c r="B32" s="170" t="s">
        <v>380</v>
      </c>
      <c r="C32" s="163"/>
      <c r="D32" s="164"/>
      <c r="E32" s="164"/>
      <c r="F32" s="164"/>
      <c r="G32" s="164"/>
      <c r="H32" s="164"/>
      <c r="I32" s="164"/>
      <c r="J32" s="164"/>
      <c r="K32" s="164"/>
      <c r="L32" s="165"/>
    </row>
    <row r="33" spans="1:12" ht="12.75" customHeight="1">
      <c r="A33" s="722">
        <v>1</v>
      </c>
      <c r="B33" s="723" t="s">
        <v>202</v>
      </c>
      <c r="C33" s="1" t="s">
        <v>392</v>
      </c>
      <c r="D33" s="87">
        <v>2</v>
      </c>
      <c r="E33" s="87">
        <v>2</v>
      </c>
      <c r="F33" s="87">
        <v>1</v>
      </c>
      <c r="G33" s="87">
        <v>2</v>
      </c>
      <c r="H33" s="87">
        <v>0</v>
      </c>
      <c r="I33" s="87">
        <v>0</v>
      </c>
      <c r="J33" s="87">
        <v>0</v>
      </c>
      <c r="K33" s="87">
        <v>0</v>
      </c>
      <c r="L33" s="161">
        <v>7</v>
      </c>
    </row>
    <row r="34" spans="1:12" ht="12.75" customHeight="1">
      <c r="A34" s="722"/>
      <c r="B34" s="723"/>
      <c r="C34" s="17" t="s">
        <v>375</v>
      </c>
      <c r="D34" s="87">
        <v>1</v>
      </c>
      <c r="E34" s="87">
        <v>1</v>
      </c>
      <c r="F34" s="87">
        <v>0</v>
      </c>
      <c r="G34" s="87">
        <v>3</v>
      </c>
      <c r="H34" s="87">
        <v>0</v>
      </c>
      <c r="I34" s="87">
        <v>0</v>
      </c>
      <c r="J34" s="87">
        <v>0</v>
      </c>
      <c r="K34" s="87">
        <v>0</v>
      </c>
      <c r="L34" s="161">
        <v>5</v>
      </c>
    </row>
    <row r="35" spans="1:12" ht="12.75" customHeight="1">
      <c r="A35" s="722">
        <v>2</v>
      </c>
      <c r="B35" s="723" t="s">
        <v>169</v>
      </c>
      <c r="C35" s="1" t="s">
        <v>392</v>
      </c>
      <c r="D35" s="87">
        <v>0</v>
      </c>
      <c r="E35" s="87">
        <v>1</v>
      </c>
      <c r="F35" s="87">
        <v>0</v>
      </c>
      <c r="G35" s="87">
        <v>10</v>
      </c>
      <c r="H35" s="87">
        <v>0</v>
      </c>
      <c r="I35" s="87">
        <v>0</v>
      </c>
      <c r="J35" s="87">
        <v>0</v>
      </c>
      <c r="K35" s="87">
        <v>0</v>
      </c>
      <c r="L35" s="161">
        <v>11</v>
      </c>
    </row>
    <row r="36" spans="1:12" ht="12.75" customHeight="1">
      <c r="A36" s="722"/>
      <c r="B36" s="723"/>
      <c r="C36" s="17" t="s">
        <v>375</v>
      </c>
      <c r="D36" s="87">
        <v>0</v>
      </c>
      <c r="E36" s="87">
        <v>0</v>
      </c>
      <c r="F36" s="87">
        <v>0</v>
      </c>
      <c r="G36" s="87">
        <v>2</v>
      </c>
      <c r="H36" s="87">
        <v>0</v>
      </c>
      <c r="I36" s="87">
        <v>0</v>
      </c>
      <c r="J36" s="87">
        <v>0</v>
      </c>
      <c r="K36" s="87">
        <v>2</v>
      </c>
      <c r="L36" s="161">
        <v>4</v>
      </c>
    </row>
    <row r="37" spans="1:12" ht="12.75" customHeight="1">
      <c r="A37" s="722">
        <v>3</v>
      </c>
      <c r="B37" s="723" t="s">
        <v>170</v>
      </c>
      <c r="C37" s="1" t="s">
        <v>392</v>
      </c>
      <c r="D37" s="87">
        <v>0</v>
      </c>
      <c r="E37" s="87">
        <v>1</v>
      </c>
      <c r="F37" s="87">
        <v>0</v>
      </c>
      <c r="G37" s="87">
        <v>10</v>
      </c>
      <c r="H37" s="87">
        <v>0</v>
      </c>
      <c r="I37" s="87">
        <v>1</v>
      </c>
      <c r="J37" s="87">
        <v>0</v>
      </c>
      <c r="K37" s="87">
        <v>0</v>
      </c>
      <c r="L37" s="161">
        <v>12</v>
      </c>
    </row>
    <row r="38" spans="1:12" ht="12.75" customHeight="1">
      <c r="A38" s="722"/>
      <c r="B38" s="723"/>
      <c r="C38" s="17" t="s">
        <v>375</v>
      </c>
      <c r="D38" s="87">
        <v>0</v>
      </c>
      <c r="E38" s="87">
        <v>0</v>
      </c>
      <c r="F38" s="87">
        <v>0</v>
      </c>
      <c r="G38" s="87">
        <v>2</v>
      </c>
      <c r="H38" s="87">
        <v>0</v>
      </c>
      <c r="I38" s="87">
        <v>0</v>
      </c>
      <c r="J38" s="87">
        <v>0</v>
      </c>
      <c r="K38" s="87">
        <v>2</v>
      </c>
      <c r="L38" s="161">
        <v>4</v>
      </c>
    </row>
    <row r="39" spans="1:12" ht="12.75" customHeight="1">
      <c r="A39" s="728" t="s">
        <v>377</v>
      </c>
      <c r="B39" s="729"/>
      <c r="C39" s="50" t="s">
        <v>392</v>
      </c>
      <c r="D39" s="111">
        <v>2</v>
      </c>
      <c r="E39" s="111">
        <v>4</v>
      </c>
      <c r="F39" s="111">
        <v>1</v>
      </c>
      <c r="G39" s="111">
        <v>22</v>
      </c>
      <c r="H39" s="111">
        <v>0</v>
      </c>
      <c r="I39" s="111">
        <v>1</v>
      </c>
      <c r="J39" s="111">
        <v>0</v>
      </c>
      <c r="K39" s="111">
        <v>0</v>
      </c>
      <c r="L39" s="162">
        <v>30</v>
      </c>
    </row>
    <row r="40" spans="1:12" ht="12.75" customHeight="1">
      <c r="A40" s="730" t="s">
        <v>626</v>
      </c>
      <c r="B40" s="731"/>
      <c r="C40" s="50" t="s">
        <v>375</v>
      </c>
      <c r="D40" s="111">
        <v>1</v>
      </c>
      <c r="E40" s="111">
        <v>1</v>
      </c>
      <c r="F40" s="111">
        <v>0</v>
      </c>
      <c r="G40" s="111">
        <v>7</v>
      </c>
      <c r="H40" s="111">
        <v>0</v>
      </c>
      <c r="I40" s="111">
        <v>0</v>
      </c>
      <c r="J40" s="111">
        <v>0</v>
      </c>
      <c r="K40" s="111">
        <v>4</v>
      </c>
      <c r="L40" s="162">
        <v>13</v>
      </c>
    </row>
    <row r="41" spans="1:12" ht="12.75" customHeight="1">
      <c r="A41" s="720" t="s">
        <v>378</v>
      </c>
      <c r="B41" s="721"/>
      <c r="C41" s="1" t="s">
        <v>392</v>
      </c>
      <c r="D41" s="87">
        <v>0</v>
      </c>
      <c r="E41" s="87">
        <v>1</v>
      </c>
      <c r="F41" s="87">
        <v>0</v>
      </c>
      <c r="G41" s="87">
        <v>4</v>
      </c>
      <c r="H41" s="87">
        <v>0</v>
      </c>
      <c r="I41" s="87">
        <v>0</v>
      </c>
      <c r="J41" s="87">
        <v>0</v>
      </c>
      <c r="K41" s="87">
        <v>0</v>
      </c>
      <c r="L41" s="161">
        <v>5</v>
      </c>
    </row>
    <row r="42" spans="1:12" ht="12.75" customHeight="1">
      <c r="A42" s="732" t="s">
        <v>627</v>
      </c>
      <c r="B42" s="733"/>
      <c r="C42" s="17" t="s">
        <v>375</v>
      </c>
      <c r="D42" s="87">
        <v>0</v>
      </c>
      <c r="E42" s="87">
        <v>0</v>
      </c>
      <c r="F42" s="87">
        <v>0</v>
      </c>
      <c r="G42" s="87">
        <v>4</v>
      </c>
      <c r="H42" s="87">
        <v>0</v>
      </c>
      <c r="I42" s="87">
        <v>0</v>
      </c>
      <c r="J42" s="87">
        <v>0</v>
      </c>
      <c r="K42" s="87">
        <v>4</v>
      </c>
      <c r="L42" s="161">
        <v>8</v>
      </c>
    </row>
    <row r="43" spans="1:12" ht="12.75" customHeight="1">
      <c r="A43" s="170" t="s">
        <v>192</v>
      </c>
      <c r="B43" s="170" t="s">
        <v>381</v>
      </c>
      <c r="C43" s="163"/>
      <c r="D43" s="164"/>
      <c r="E43" s="164"/>
      <c r="F43" s="164"/>
      <c r="G43" s="164"/>
      <c r="H43" s="164"/>
      <c r="I43" s="164"/>
      <c r="J43" s="164"/>
      <c r="K43" s="164"/>
      <c r="L43" s="165"/>
    </row>
    <row r="44" spans="1:12" ht="12.75" customHeight="1">
      <c r="A44" s="722">
        <v>1</v>
      </c>
      <c r="B44" s="723" t="s">
        <v>202</v>
      </c>
      <c r="C44" s="1" t="s">
        <v>392</v>
      </c>
      <c r="D44" s="87">
        <v>2</v>
      </c>
      <c r="E44" s="87">
        <v>3</v>
      </c>
      <c r="F44" s="87">
        <v>0</v>
      </c>
      <c r="G44" s="87">
        <v>2</v>
      </c>
      <c r="H44" s="87">
        <v>0</v>
      </c>
      <c r="I44" s="87">
        <v>0</v>
      </c>
      <c r="J44" s="87">
        <v>0</v>
      </c>
      <c r="K44" s="87">
        <v>0</v>
      </c>
      <c r="L44" s="161">
        <v>7</v>
      </c>
    </row>
    <row r="45" spans="1:12" ht="12.75" customHeight="1">
      <c r="A45" s="722"/>
      <c r="B45" s="723"/>
      <c r="C45" s="17" t="s">
        <v>375</v>
      </c>
      <c r="D45" s="87">
        <v>0</v>
      </c>
      <c r="E45" s="87">
        <v>1</v>
      </c>
      <c r="F45" s="87">
        <v>0</v>
      </c>
      <c r="G45" s="87">
        <v>1</v>
      </c>
      <c r="H45" s="87">
        <v>0</v>
      </c>
      <c r="I45" s="87">
        <v>0</v>
      </c>
      <c r="J45" s="87">
        <v>0</v>
      </c>
      <c r="K45" s="87">
        <v>0</v>
      </c>
      <c r="L45" s="161">
        <v>2</v>
      </c>
    </row>
    <row r="46" spans="1:12" ht="12.75" customHeight="1">
      <c r="A46" s="722">
        <v>2</v>
      </c>
      <c r="B46" s="723" t="s">
        <v>171</v>
      </c>
      <c r="C46" s="1" t="s">
        <v>392</v>
      </c>
      <c r="D46" s="87">
        <v>0</v>
      </c>
      <c r="E46" s="87">
        <v>1</v>
      </c>
      <c r="F46" s="87">
        <v>0</v>
      </c>
      <c r="G46" s="87">
        <v>4</v>
      </c>
      <c r="H46" s="87">
        <v>0</v>
      </c>
      <c r="I46" s="87">
        <v>7</v>
      </c>
      <c r="J46" s="87">
        <v>0</v>
      </c>
      <c r="K46" s="87">
        <v>0</v>
      </c>
      <c r="L46" s="161">
        <v>12</v>
      </c>
    </row>
    <row r="47" spans="1:12" ht="12.75" customHeight="1">
      <c r="A47" s="722"/>
      <c r="B47" s="723"/>
      <c r="C47" s="17" t="s">
        <v>375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161">
        <v>0</v>
      </c>
    </row>
    <row r="48" spans="1:12" ht="12.75" customHeight="1">
      <c r="A48" s="722">
        <v>3</v>
      </c>
      <c r="B48" s="723" t="s">
        <v>172</v>
      </c>
      <c r="C48" s="1" t="s">
        <v>392</v>
      </c>
      <c r="D48" s="87">
        <v>0</v>
      </c>
      <c r="E48" s="87">
        <v>1</v>
      </c>
      <c r="F48" s="87">
        <v>0</v>
      </c>
      <c r="G48" s="87">
        <v>5</v>
      </c>
      <c r="H48" s="87">
        <v>0</v>
      </c>
      <c r="I48" s="87">
        <v>11</v>
      </c>
      <c r="J48" s="87">
        <v>0</v>
      </c>
      <c r="K48" s="87">
        <v>0</v>
      </c>
      <c r="L48" s="161">
        <v>17</v>
      </c>
    </row>
    <row r="49" spans="1:12" ht="12.75" customHeight="1">
      <c r="A49" s="722"/>
      <c r="B49" s="723"/>
      <c r="C49" s="17" t="s">
        <v>375</v>
      </c>
      <c r="D49" s="87">
        <v>0</v>
      </c>
      <c r="E49" s="87">
        <v>1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161">
        <v>1</v>
      </c>
    </row>
    <row r="50" spans="1:12" ht="12.75" customHeight="1">
      <c r="A50" s="728" t="s">
        <v>377</v>
      </c>
      <c r="B50" s="729"/>
      <c r="C50" s="50" t="s">
        <v>392</v>
      </c>
      <c r="D50" s="111">
        <v>2</v>
      </c>
      <c r="E50" s="111">
        <v>5</v>
      </c>
      <c r="F50" s="111">
        <v>0</v>
      </c>
      <c r="G50" s="111">
        <v>11</v>
      </c>
      <c r="H50" s="111">
        <v>0</v>
      </c>
      <c r="I50" s="111">
        <v>18</v>
      </c>
      <c r="J50" s="111">
        <v>0</v>
      </c>
      <c r="K50" s="111">
        <v>0</v>
      </c>
      <c r="L50" s="162">
        <v>36</v>
      </c>
    </row>
    <row r="51" spans="1:12" ht="12.75" customHeight="1">
      <c r="A51" s="730" t="s">
        <v>626</v>
      </c>
      <c r="B51" s="731"/>
      <c r="C51" s="50" t="s">
        <v>375</v>
      </c>
      <c r="D51" s="111">
        <v>0</v>
      </c>
      <c r="E51" s="111">
        <v>2</v>
      </c>
      <c r="F51" s="111">
        <v>0</v>
      </c>
      <c r="G51" s="111">
        <v>1</v>
      </c>
      <c r="H51" s="111">
        <v>0</v>
      </c>
      <c r="I51" s="111">
        <v>0</v>
      </c>
      <c r="J51" s="111">
        <v>0</v>
      </c>
      <c r="K51" s="111">
        <v>0</v>
      </c>
      <c r="L51" s="162">
        <v>3</v>
      </c>
    </row>
    <row r="52" spans="1:12" ht="12.75" customHeight="1">
      <c r="A52" s="720" t="s">
        <v>378</v>
      </c>
      <c r="B52" s="721"/>
      <c r="C52" s="1" t="s">
        <v>392</v>
      </c>
      <c r="D52" s="87">
        <v>0</v>
      </c>
      <c r="E52" s="87">
        <v>2</v>
      </c>
      <c r="F52" s="87">
        <v>0</v>
      </c>
      <c r="G52" s="87">
        <v>0</v>
      </c>
      <c r="H52" s="87">
        <v>0</v>
      </c>
      <c r="I52" s="87">
        <v>1</v>
      </c>
      <c r="J52" s="87">
        <v>0</v>
      </c>
      <c r="K52" s="87">
        <v>1</v>
      </c>
      <c r="L52" s="161">
        <v>4</v>
      </c>
    </row>
    <row r="53" spans="1:12" ht="12.75" customHeight="1">
      <c r="A53" s="732" t="s">
        <v>627</v>
      </c>
      <c r="B53" s="733"/>
      <c r="C53" s="17" t="s">
        <v>375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161">
        <v>0</v>
      </c>
    </row>
    <row r="54" spans="1:12" ht="12.75" customHeight="1">
      <c r="A54" s="724" t="s">
        <v>383</v>
      </c>
      <c r="B54" s="725"/>
      <c r="C54" s="1" t="s">
        <v>392</v>
      </c>
      <c r="D54" s="169">
        <v>0</v>
      </c>
      <c r="E54" s="169">
        <v>4</v>
      </c>
      <c r="F54" s="169">
        <v>0</v>
      </c>
      <c r="G54" s="169">
        <v>20</v>
      </c>
      <c r="H54" s="169">
        <v>0</v>
      </c>
      <c r="I54" s="169">
        <v>0</v>
      </c>
      <c r="J54" s="169">
        <v>0</v>
      </c>
      <c r="K54" s="169">
        <v>0</v>
      </c>
      <c r="L54" s="166">
        <f aca="true" t="shared" si="2" ref="L54:L60">SUM(D54:K54)</f>
        <v>24</v>
      </c>
    </row>
    <row r="55" spans="1:12" ht="12.75" customHeight="1">
      <c r="A55" s="726"/>
      <c r="B55" s="727"/>
      <c r="C55" s="17" t="s">
        <v>375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6">
        <f t="shared" si="2"/>
        <v>0</v>
      </c>
    </row>
    <row r="56" spans="1:12" s="47" customFormat="1" ht="12.75" customHeight="1">
      <c r="A56" s="720" t="s">
        <v>378</v>
      </c>
      <c r="B56" s="721"/>
      <c r="C56" s="17"/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6">
        <f t="shared" si="2"/>
        <v>0</v>
      </c>
    </row>
    <row r="57" spans="1:12" ht="12.75" customHeight="1">
      <c r="A57" s="724" t="s">
        <v>384</v>
      </c>
      <c r="B57" s="725"/>
      <c r="C57" s="1" t="s">
        <v>392</v>
      </c>
      <c r="D57" s="169">
        <v>1</v>
      </c>
      <c r="E57" s="169">
        <v>9</v>
      </c>
      <c r="F57" s="169">
        <v>0</v>
      </c>
      <c r="G57" s="169">
        <v>1</v>
      </c>
      <c r="H57" s="169">
        <v>0</v>
      </c>
      <c r="I57" s="169">
        <v>0</v>
      </c>
      <c r="J57" s="169">
        <v>0</v>
      </c>
      <c r="K57" s="169">
        <v>0</v>
      </c>
      <c r="L57" s="166">
        <f t="shared" si="2"/>
        <v>11</v>
      </c>
    </row>
    <row r="58" spans="1:12" ht="12.75" customHeight="1">
      <c r="A58" s="726"/>
      <c r="B58" s="727"/>
      <c r="C58" s="17" t="s">
        <v>375</v>
      </c>
      <c r="D58" s="169">
        <v>0</v>
      </c>
      <c r="E58" s="169">
        <v>9</v>
      </c>
      <c r="F58" s="169">
        <v>1</v>
      </c>
      <c r="G58" s="169">
        <v>6</v>
      </c>
      <c r="H58" s="169">
        <v>0</v>
      </c>
      <c r="I58" s="169">
        <v>3</v>
      </c>
      <c r="J58" s="169">
        <v>1</v>
      </c>
      <c r="K58" s="169">
        <v>1</v>
      </c>
      <c r="L58" s="166">
        <f t="shared" si="2"/>
        <v>21</v>
      </c>
    </row>
    <row r="59" spans="1:12" s="47" customFormat="1" ht="12.75" customHeight="1">
      <c r="A59" s="720" t="s">
        <v>378</v>
      </c>
      <c r="B59" s="721"/>
      <c r="C59" s="1" t="s">
        <v>392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6">
        <f t="shared" si="2"/>
        <v>0</v>
      </c>
    </row>
    <row r="60" spans="1:12" s="47" customFormat="1" ht="12.75" customHeight="1">
      <c r="A60" s="732" t="s">
        <v>628</v>
      </c>
      <c r="B60" s="733"/>
      <c r="C60" s="17" t="s">
        <v>375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6">
        <f t="shared" si="2"/>
        <v>0</v>
      </c>
    </row>
    <row r="61" spans="1:12" ht="12.75" customHeight="1">
      <c r="A61" s="728" t="s">
        <v>385</v>
      </c>
      <c r="B61" s="729"/>
      <c r="C61" s="50" t="s">
        <v>392</v>
      </c>
      <c r="D61" s="111">
        <f aca="true" t="shared" si="3" ref="D61:K62">D17+D28+D39+D50+D54+D57</f>
        <v>10</v>
      </c>
      <c r="E61" s="111">
        <f t="shared" si="3"/>
        <v>43</v>
      </c>
      <c r="F61" s="111">
        <f t="shared" si="3"/>
        <v>1</v>
      </c>
      <c r="G61" s="111">
        <f t="shared" si="3"/>
        <v>183</v>
      </c>
      <c r="H61" s="111">
        <f t="shared" si="3"/>
        <v>0</v>
      </c>
      <c r="I61" s="111">
        <f t="shared" si="3"/>
        <v>24</v>
      </c>
      <c r="J61" s="111">
        <f t="shared" si="3"/>
        <v>0</v>
      </c>
      <c r="K61" s="111">
        <f t="shared" si="3"/>
        <v>0</v>
      </c>
      <c r="L61" s="162">
        <f>SUM(D61:K61)</f>
        <v>261</v>
      </c>
    </row>
    <row r="62" spans="1:12" ht="12.75" customHeight="1">
      <c r="A62" s="730" t="s">
        <v>626</v>
      </c>
      <c r="B62" s="731"/>
      <c r="C62" s="50" t="s">
        <v>375</v>
      </c>
      <c r="D62" s="111">
        <f t="shared" si="3"/>
        <v>1</v>
      </c>
      <c r="E62" s="111">
        <f t="shared" si="3"/>
        <v>15</v>
      </c>
      <c r="F62" s="111">
        <f t="shared" si="3"/>
        <v>2</v>
      </c>
      <c r="G62" s="111">
        <f t="shared" si="3"/>
        <v>53</v>
      </c>
      <c r="H62" s="111">
        <f t="shared" si="3"/>
        <v>1</v>
      </c>
      <c r="I62" s="111">
        <f t="shared" si="3"/>
        <v>106</v>
      </c>
      <c r="J62" s="111">
        <f t="shared" si="3"/>
        <v>16</v>
      </c>
      <c r="K62" s="111">
        <f t="shared" si="3"/>
        <v>54</v>
      </c>
      <c r="L62" s="162">
        <f>SUM(D62:K62)</f>
        <v>248</v>
      </c>
    </row>
    <row r="63" spans="1:12" ht="12.75" customHeight="1">
      <c r="A63" s="739" t="s">
        <v>387</v>
      </c>
      <c r="B63" s="740"/>
      <c r="C63" s="1" t="s">
        <v>392</v>
      </c>
      <c r="D63" s="87"/>
      <c r="E63" s="87"/>
      <c r="F63" s="87"/>
      <c r="G63" s="87"/>
      <c r="H63" s="87"/>
      <c r="I63" s="87"/>
      <c r="J63" s="87"/>
      <c r="K63" s="87"/>
      <c r="L63" s="161">
        <f>SUM(D63:K63)</f>
        <v>0</v>
      </c>
    </row>
    <row r="64" spans="1:12" ht="12.75" customHeight="1">
      <c r="A64" s="737" t="s">
        <v>627</v>
      </c>
      <c r="B64" s="738"/>
      <c r="C64" s="17" t="s">
        <v>375</v>
      </c>
      <c r="D64" s="87"/>
      <c r="E64" s="87"/>
      <c r="F64" s="87"/>
      <c r="G64" s="87"/>
      <c r="H64" s="87"/>
      <c r="I64" s="87"/>
      <c r="J64" s="87"/>
      <c r="K64" s="87"/>
      <c r="L64" s="161">
        <f>SUM(D64:K64)</f>
        <v>0</v>
      </c>
    </row>
    <row r="65" spans="1:12" ht="12.75">
      <c r="A65" s="158"/>
      <c r="B65" s="25"/>
      <c r="C65" s="25"/>
      <c r="D65" s="160"/>
      <c r="E65" s="43"/>
      <c r="F65" s="43"/>
      <c r="G65" s="43"/>
      <c r="H65" s="43"/>
      <c r="I65" s="43"/>
      <c r="J65" s="43"/>
      <c r="K65" s="43"/>
      <c r="L65" s="159"/>
    </row>
  </sheetData>
  <sheetProtection/>
  <mergeCells count="61">
    <mergeCell ref="A59:B59"/>
    <mergeCell ref="A60:B60"/>
    <mergeCell ref="A64:B64"/>
    <mergeCell ref="C5:C6"/>
    <mergeCell ref="A61:B61"/>
    <mergeCell ref="A62:B62"/>
    <mergeCell ref="A63:B63"/>
    <mergeCell ref="A11:A12"/>
    <mergeCell ref="B11:B12"/>
    <mergeCell ref="A13:A14"/>
    <mergeCell ref="A1:E1"/>
    <mergeCell ref="A2:E2"/>
    <mergeCell ref="A5:A6"/>
    <mergeCell ref="B5:B6"/>
    <mergeCell ref="A3:L3"/>
    <mergeCell ref="D5:L5"/>
    <mergeCell ref="K4:L4"/>
    <mergeCell ref="B7:B8"/>
    <mergeCell ref="A9:A10"/>
    <mergeCell ref="B9:B10"/>
    <mergeCell ref="B15:B16"/>
    <mergeCell ref="B13:B14"/>
    <mergeCell ref="A15:A16"/>
    <mergeCell ref="A7:A8"/>
    <mergeCell ref="A24:A25"/>
    <mergeCell ref="B24:B25"/>
    <mergeCell ref="A19:B19"/>
    <mergeCell ref="A20:B20"/>
    <mergeCell ref="A17:B17"/>
    <mergeCell ref="A18:B18"/>
    <mergeCell ref="A22:A23"/>
    <mergeCell ref="B22:B23"/>
    <mergeCell ref="A30:B30"/>
    <mergeCell ref="A31:B31"/>
    <mergeCell ref="A26:A27"/>
    <mergeCell ref="B26:B27"/>
    <mergeCell ref="A28:B28"/>
    <mergeCell ref="A29:B29"/>
    <mergeCell ref="B44:B45"/>
    <mergeCell ref="A33:A34"/>
    <mergeCell ref="B33:B34"/>
    <mergeCell ref="A35:A36"/>
    <mergeCell ref="B35:B36"/>
    <mergeCell ref="A37:A38"/>
    <mergeCell ref="B37:B38"/>
    <mergeCell ref="A57:B58"/>
    <mergeCell ref="A50:B50"/>
    <mergeCell ref="A51:B51"/>
    <mergeCell ref="A52:B52"/>
    <mergeCell ref="A53:B53"/>
    <mergeCell ref="A39:B39"/>
    <mergeCell ref="A40:B40"/>
    <mergeCell ref="A41:B41"/>
    <mergeCell ref="A42:B42"/>
    <mergeCell ref="A44:A45"/>
    <mergeCell ref="A56:B56"/>
    <mergeCell ref="A46:A47"/>
    <mergeCell ref="B46:B47"/>
    <mergeCell ref="A48:A49"/>
    <mergeCell ref="B48:B49"/>
    <mergeCell ref="A54:B55"/>
  </mergeCells>
  <printOptions horizontalCentered="1"/>
  <pageMargins left="0.9448818897637796" right="0.5511811023622047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2.8515625" style="0" customWidth="1"/>
    <col min="2" max="2" width="9.28125" style="0" customWidth="1"/>
    <col min="3" max="11" width="6.7109375" style="0" customWidth="1"/>
    <col min="12" max="22" width="5.28125" style="0" customWidth="1"/>
    <col min="23" max="23" width="6.8515625" style="0" customWidth="1"/>
  </cols>
  <sheetData>
    <row r="1" spans="1:4" ht="12.75">
      <c r="A1" s="483" t="s">
        <v>22</v>
      </c>
      <c r="B1" s="483"/>
      <c r="C1" s="483"/>
      <c r="D1" s="483"/>
    </row>
    <row r="2" spans="1:4" ht="12.75">
      <c r="A2" s="483" t="s">
        <v>23</v>
      </c>
      <c r="B2" s="483"/>
      <c r="C2" s="483"/>
      <c r="D2" s="483"/>
    </row>
    <row r="4" spans="1:23" ht="12.75">
      <c r="A4" s="484" t="s">
        <v>505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</row>
    <row r="5" spans="1:23" ht="12.75">
      <c r="A5" s="484" t="s">
        <v>176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</row>
    <row r="6" spans="22:23" ht="12.75">
      <c r="V6" s="504" t="s">
        <v>181</v>
      </c>
      <c r="W6" s="504"/>
    </row>
    <row r="7" spans="1:23" ht="12.75">
      <c r="A7" s="505" t="s">
        <v>175</v>
      </c>
      <c r="B7" s="499" t="s">
        <v>157</v>
      </c>
      <c r="C7" s="488" t="s">
        <v>334</v>
      </c>
      <c r="D7" s="489"/>
      <c r="E7" s="490"/>
      <c r="F7" s="488" t="s">
        <v>158</v>
      </c>
      <c r="G7" s="489"/>
      <c r="H7" s="490"/>
      <c r="I7" s="488" t="s">
        <v>159</v>
      </c>
      <c r="J7" s="489"/>
      <c r="K7" s="490"/>
      <c r="L7" s="508" t="s">
        <v>368</v>
      </c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10"/>
    </row>
    <row r="8" spans="1:23" ht="12.75">
      <c r="A8" s="506"/>
      <c r="B8" s="500"/>
      <c r="C8" s="397" t="s">
        <v>224</v>
      </c>
      <c r="D8" s="397" t="s">
        <v>333</v>
      </c>
      <c r="E8" s="397" t="s">
        <v>4</v>
      </c>
      <c r="F8" s="397" t="s">
        <v>224</v>
      </c>
      <c r="G8" s="397" t="s">
        <v>333</v>
      </c>
      <c r="H8" s="397" t="s">
        <v>4</v>
      </c>
      <c r="I8" s="397" t="s">
        <v>224</v>
      </c>
      <c r="J8" s="397" t="s">
        <v>333</v>
      </c>
      <c r="K8" s="397" t="s">
        <v>4</v>
      </c>
      <c r="L8" s="511" t="s">
        <v>365</v>
      </c>
      <c r="M8" s="512"/>
      <c r="N8" s="512"/>
      <c r="O8" s="512"/>
      <c r="P8" s="512"/>
      <c r="Q8" s="512"/>
      <c r="R8" s="512"/>
      <c r="S8" s="512"/>
      <c r="T8" s="512"/>
      <c r="U8" s="512"/>
      <c r="V8" s="513"/>
      <c r="W8" s="499" t="s">
        <v>124</v>
      </c>
    </row>
    <row r="9" spans="1:23" ht="12.75">
      <c r="A9" s="507"/>
      <c r="B9" s="502"/>
      <c r="C9" s="400" t="s">
        <v>161</v>
      </c>
      <c r="D9" s="400" t="s">
        <v>161</v>
      </c>
      <c r="E9" s="400" t="s">
        <v>161</v>
      </c>
      <c r="F9" s="400" t="s">
        <v>161</v>
      </c>
      <c r="G9" s="400" t="s">
        <v>161</v>
      </c>
      <c r="H9" s="400" t="s">
        <v>161</v>
      </c>
      <c r="I9" s="400" t="s">
        <v>161</v>
      </c>
      <c r="J9" s="400" t="s">
        <v>161</v>
      </c>
      <c r="K9" s="400" t="s">
        <v>161</v>
      </c>
      <c r="L9" s="405" t="s">
        <v>323</v>
      </c>
      <c r="M9" s="405">
        <v>106</v>
      </c>
      <c r="N9" s="405" t="s">
        <v>324</v>
      </c>
      <c r="O9" s="405" t="s">
        <v>325</v>
      </c>
      <c r="P9" s="405" t="s">
        <v>326</v>
      </c>
      <c r="Q9" s="405" t="s">
        <v>327</v>
      </c>
      <c r="R9" s="405" t="s">
        <v>328</v>
      </c>
      <c r="S9" s="405" t="s">
        <v>329</v>
      </c>
      <c r="T9" s="405" t="s">
        <v>330</v>
      </c>
      <c r="U9" s="405" t="s">
        <v>331</v>
      </c>
      <c r="V9" s="405" t="s">
        <v>332</v>
      </c>
      <c r="W9" s="514"/>
    </row>
    <row r="10" spans="1:24" ht="12.75">
      <c r="A10" s="496" t="s">
        <v>163</v>
      </c>
      <c r="B10" s="1" t="s">
        <v>164</v>
      </c>
      <c r="C10" s="99">
        <v>0.5</v>
      </c>
      <c r="D10" s="100">
        <v>0</v>
      </c>
      <c r="E10" s="100">
        <v>0.5</v>
      </c>
      <c r="F10" s="100">
        <v>0</v>
      </c>
      <c r="G10" s="100">
        <v>0</v>
      </c>
      <c r="H10" s="100">
        <v>0</v>
      </c>
      <c r="I10" s="100">
        <v>16</v>
      </c>
      <c r="J10" s="100">
        <v>0</v>
      </c>
      <c r="K10" s="100">
        <v>16</v>
      </c>
      <c r="L10" s="100">
        <v>16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1">
        <f>L10+M10+N10+O10+P10+Q10+R10+S10+T10+U10+V10</f>
        <v>16</v>
      </c>
      <c r="X10" s="68"/>
    </row>
    <row r="11" spans="1:23" ht="12.75">
      <c r="A11" s="497"/>
      <c r="B11" s="1" t="s">
        <v>165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9.6</v>
      </c>
      <c r="J11" s="100">
        <v>1.8</v>
      </c>
      <c r="K11" s="100">
        <v>11.4</v>
      </c>
      <c r="L11" s="100">
        <v>11.4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1">
        <f>L11+M11+N11+O11+P11+Q11+R11+S11+T11+U11+V11</f>
        <v>11.4</v>
      </c>
    </row>
    <row r="12" spans="1:23" ht="12.75">
      <c r="A12" s="497"/>
      <c r="B12" s="1" t="s">
        <v>13</v>
      </c>
      <c r="C12" s="100">
        <v>0.6</v>
      </c>
      <c r="D12" s="100">
        <v>0.3</v>
      </c>
      <c r="E12" s="100">
        <v>0.8999999999999999</v>
      </c>
      <c r="F12" s="100">
        <v>0</v>
      </c>
      <c r="G12" s="100">
        <v>0</v>
      </c>
      <c r="H12" s="100">
        <v>0</v>
      </c>
      <c r="I12" s="100">
        <v>9.2</v>
      </c>
      <c r="J12" s="100">
        <v>5.7</v>
      </c>
      <c r="K12" s="100">
        <v>14.899999999999999</v>
      </c>
      <c r="L12" s="100">
        <v>9.4</v>
      </c>
      <c r="M12" s="100">
        <v>5.5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1">
        <f>L12+M12+N12+O12+P12+Q12+R12+S12+T12+U12+V12</f>
        <v>14.9</v>
      </c>
    </row>
    <row r="13" spans="1:23" ht="12.75">
      <c r="A13" s="498"/>
      <c r="B13" s="46" t="s">
        <v>4</v>
      </c>
      <c r="C13" s="102">
        <f>SUM(C10:C12)</f>
        <v>1.1</v>
      </c>
      <c r="D13" s="102">
        <f aca="true" t="shared" si="0" ref="D13:J13">SUM(D10:D12)</f>
        <v>0.3</v>
      </c>
      <c r="E13" s="102">
        <f t="shared" si="0"/>
        <v>1.4</v>
      </c>
      <c r="F13" s="102">
        <f t="shared" si="0"/>
        <v>0</v>
      </c>
      <c r="G13" s="102">
        <f t="shared" si="0"/>
        <v>0</v>
      </c>
      <c r="H13" s="102">
        <f t="shared" si="0"/>
        <v>0</v>
      </c>
      <c r="I13" s="102">
        <f t="shared" si="0"/>
        <v>34.8</v>
      </c>
      <c r="J13" s="102">
        <f t="shared" si="0"/>
        <v>7.5</v>
      </c>
      <c r="K13" s="102">
        <f>SUM(K10:K12)</f>
        <v>42.3</v>
      </c>
      <c r="L13" s="102">
        <f>SUM(L10:L12)</f>
        <v>36.8</v>
      </c>
      <c r="M13" s="102">
        <f aca="true" t="shared" si="1" ref="M13:W13">SUM(M10:M12)</f>
        <v>5.5</v>
      </c>
      <c r="N13" s="102">
        <f>SUM(N10:N12)</f>
        <v>0</v>
      </c>
      <c r="O13" s="102">
        <f t="shared" si="1"/>
        <v>0</v>
      </c>
      <c r="P13" s="102">
        <f t="shared" si="1"/>
        <v>0</v>
      </c>
      <c r="Q13" s="102">
        <f t="shared" si="1"/>
        <v>0</v>
      </c>
      <c r="R13" s="102">
        <f t="shared" si="1"/>
        <v>0</v>
      </c>
      <c r="S13" s="102">
        <f t="shared" si="1"/>
        <v>0</v>
      </c>
      <c r="T13" s="102">
        <f t="shared" si="1"/>
        <v>0</v>
      </c>
      <c r="U13" s="102">
        <f t="shared" si="1"/>
        <v>0</v>
      </c>
      <c r="V13" s="102">
        <f t="shared" si="1"/>
        <v>0</v>
      </c>
      <c r="W13" s="102">
        <f t="shared" si="1"/>
        <v>42.3</v>
      </c>
    </row>
    <row r="14" spans="1:23" ht="12.75">
      <c r="A14" s="12"/>
      <c r="B14" s="1" t="s">
        <v>166</v>
      </c>
      <c r="C14" s="187">
        <v>0</v>
      </c>
      <c r="D14" s="187">
        <v>3</v>
      </c>
      <c r="E14" s="187">
        <v>3</v>
      </c>
      <c r="F14" s="187">
        <v>0</v>
      </c>
      <c r="G14" s="187">
        <v>0</v>
      </c>
      <c r="H14" s="187">
        <v>0</v>
      </c>
      <c r="I14" s="187">
        <v>13</v>
      </c>
      <c r="J14" s="187">
        <v>4.5</v>
      </c>
      <c r="K14" s="187">
        <v>17.5</v>
      </c>
      <c r="L14" s="187">
        <v>0</v>
      </c>
      <c r="M14" s="187">
        <v>4</v>
      </c>
      <c r="N14" s="187">
        <v>16.5</v>
      </c>
      <c r="O14" s="187">
        <v>0</v>
      </c>
      <c r="P14" s="187">
        <v>0</v>
      </c>
      <c r="Q14" s="187">
        <v>0</v>
      </c>
      <c r="R14" s="187">
        <v>0</v>
      </c>
      <c r="S14" s="187">
        <v>0</v>
      </c>
      <c r="T14" s="187">
        <v>0</v>
      </c>
      <c r="U14" s="187">
        <v>0</v>
      </c>
      <c r="V14" s="187">
        <v>0</v>
      </c>
      <c r="W14" s="101">
        <v>20.5</v>
      </c>
    </row>
    <row r="15" spans="1:23" ht="12.75">
      <c r="A15" s="167" t="s">
        <v>168</v>
      </c>
      <c r="B15" s="1" t="s">
        <v>167</v>
      </c>
      <c r="C15" s="187">
        <v>2</v>
      </c>
      <c r="D15" s="187">
        <v>14</v>
      </c>
      <c r="E15" s="187">
        <v>16</v>
      </c>
      <c r="F15" s="187">
        <v>0</v>
      </c>
      <c r="G15" s="187">
        <v>0</v>
      </c>
      <c r="H15" s="187">
        <v>0</v>
      </c>
      <c r="I15" s="187">
        <v>6.1</v>
      </c>
      <c r="J15" s="187">
        <v>0.6</v>
      </c>
      <c r="K15" s="187">
        <v>6.7</v>
      </c>
      <c r="L15" s="187">
        <v>0</v>
      </c>
      <c r="M15" s="187">
        <v>6.7</v>
      </c>
      <c r="N15" s="187">
        <v>0</v>
      </c>
      <c r="O15" s="187">
        <v>10</v>
      </c>
      <c r="P15" s="187">
        <v>0</v>
      </c>
      <c r="Q15" s="187">
        <v>3.8</v>
      </c>
      <c r="R15" s="187">
        <v>2.2</v>
      </c>
      <c r="S15" s="187">
        <v>0</v>
      </c>
      <c r="T15" s="187">
        <v>0</v>
      </c>
      <c r="U15" s="187">
        <v>0</v>
      </c>
      <c r="V15" s="187">
        <v>0</v>
      </c>
      <c r="W15" s="101">
        <v>22.7</v>
      </c>
    </row>
    <row r="16" spans="1:23" ht="12.75">
      <c r="A16" s="14"/>
      <c r="B16" s="46" t="s">
        <v>4</v>
      </c>
      <c r="C16" s="102">
        <f>SUM(C14:C15)</f>
        <v>2</v>
      </c>
      <c r="D16" s="102">
        <f aca="true" t="shared" si="2" ref="D16:W16">SUM(D14:D15)</f>
        <v>17</v>
      </c>
      <c r="E16" s="102">
        <f t="shared" si="2"/>
        <v>19</v>
      </c>
      <c r="F16" s="102">
        <f t="shared" si="2"/>
        <v>0</v>
      </c>
      <c r="G16" s="102">
        <f t="shared" si="2"/>
        <v>0</v>
      </c>
      <c r="H16" s="102">
        <f t="shared" si="2"/>
        <v>0</v>
      </c>
      <c r="I16" s="102">
        <f t="shared" si="2"/>
        <v>19.1</v>
      </c>
      <c r="J16" s="102">
        <f t="shared" si="2"/>
        <v>5.1</v>
      </c>
      <c r="K16" s="102">
        <f t="shared" si="2"/>
        <v>24.2</v>
      </c>
      <c r="L16" s="102">
        <f t="shared" si="2"/>
        <v>0</v>
      </c>
      <c r="M16" s="102">
        <f t="shared" si="2"/>
        <v>10.7</v>
      </c>
      <c r="N16" s="102">
        <f t="shared" si="2"/>
        <v>16.5</v>
      </c>
      <c r="O16" s="102">
        <f t="shared" si="2"/>
        <v>10</v>
      </c>
      <c r="P16" s="102">
        <f t="shared" si="2"/>
        <v>0</v>
      </c>
      <c r="Q16" s="102">
        <f t="shared" si="2"/>
        <v>3.8</v>
      </c>
      <c r="R16" s="102">
        <f t="shared" si="2"/>
        <v>2.2</v>
      </c>
      <c r="S16" s="102">
        <f t="shared" si="2"/>
        <v>0</v>
      </c>
      <c r="T16" s="102">
        <f t="shared" si="2"/>
        <v>0</v>
      </c>
      <c r="U16" s="102">
        <f t="shared" si="2"/>
        <v>0</v>
      </c>
      <c r="V16" s="102">
        <f t="shared" si="2"/>
        <v>0</v>
      </c>
      <c r="W16" s="102">
        <f t="shared" si="2"/>
        <v>43.2</v>
      </c>
    </row>
    <row r="17" spans="1:23" ht="12.75">
      <c r="A17" s="12"/>
      <c r="B17" s="1" t="s">
        <v>169</v>
      </c>
      <c r="C17" s="103">
        <v>0</v>
      </c>
      <c r="D17" s="144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3.29</v>
      </c>
      <c r="J17" s="103">
        <v>0</v>
      </c>
      <c r="K17" s="103">
        <v>3.29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215">
        <v>3.29</v>
      </c>
      <c r="T17" s="144">
        <v>0</v>
      </c>
      <c r="U17" s="144">
        <v>0</v>
      </c>
      <c r="V17" s="144">
        <v>0</v>
      </c>
      <c r="W17" s="104">
        <f>SUM(L17:V17)</f>
        <v>3.29</v>
      </c>
    </row>
    <row r="18" spans="1:23" ht="12.75">
      <c r="A18" s="167" t="s">
        <v>348</v>
      </c>
      <c r="B18" s="1" t="s">
        <v>170</v>
      </c>
      <c r="C18" s="103">
        <v>0</v>
      </c>
      <c r="D18" s="144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1.6</v>
      </c>
      <c r="J18" s="103">
        <v>0</v>
      </c>
      <c r="K18" s="103">
        <v>1.6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1.3</v>
      </c>
      <c r="U18" s="144">
        <v>0.3</v>
      </c>
      <c r="V18" s="144">
        <v>0</v>
      </c>
      <c r="W18" s="104">
        <f>SUM(L18:V18)</f>
        <v>1.6</v>
      </c>
    </row>
    <row r="19" spans="1:23" ht="12.75">
      <c r="A19" s="14"/>
      <c r="B19" s="46" t="s">
        <v>4</v>
      </c>
      <c r="C19" s="102">
        <f>SUM(C17:C18)</f>
        <v>0</v>
      </c>
      <c r="D19" s="102">
        <f aca="true" t="shared" si="3" ref="D19:W19">SUM(D17:D18)</f>
        <v>0</v>
      </c>
      <c r="E19" s="102">
        <f t="shared" si="3"/>
        <v>0</v>
      </c>
      <c r="F19" s="102">
        <f t="shared" si="3"/>
        <v>0</v>
      </c>
      <c r="G19" s="102">
        <f t="shared" si="3"/>
        <v>0</v>
      </c>
      <c r="H19" s="102">
        <f t="shared" si="3"/>
        <v>0</v>
      </c>
      <c r="I19" s="102">
        <f t="shared" si="3"/>
        <v>4.890000000000001</v>
      </c>
      <c r="J19" s="102">
        <f t="shared" si="3"/>
        <v>0</v>
      </c>
      <c r="K19" s="102">
        <f t="shared" si="3"/>
        <v>4.890000000000001</v>
      </c>
      <c r="L19" s="102">
        <f t="shared" si="3"/>
        <v>0</v>
      </c>
      <c r="M19" s="102">
        <f t="shared" si="3"/>
        <v>0</v>
      </c>
      <c r="N19" s="102">
        <f t="shared" si="3"/>
        <v>0</v>
      </c>
      <c r="O19" s="102">
        <f t="shared" si="3"/>
        <v>0</v>
      </c>
      <c r="P19" s="102">
        <f t="shared" si="3"/>
        <v>0</v>
      </c>
      <c r="Q19" s="102">
        <f t="shared" si="3"/>
        <v>0</v>
      </c>
      <c r="R19" s="102">
        <f t="shared" si="3"/>
        <v>0</v>
      </c>
      <c r="S19" s="216">
        <f t="shared" si="3"/>
        <v>3.29</v>
      </c>
      <c r="T19" s="102">
        <f t="shared" si="3"/>
        <v>1.3</v>
      </c>
      <c r="U19" s="102">
        <f t="shared" si="3"/>
        <v>0.3</v>
      </c>
      <c r="V19" s="102">
        <f t="shared" si="3"/>
        <v>0</v>
      </c>
      <c r="W19" s="102">
        <f t="shared" si="3"/>
        <v>4.890000000000001</v>
      </c>
    </row>
    <row r="20" spans="1:23" ht="12.75">
      <c r="A20" s="12"/>
      <c r="B20" s="1" t="s">
        <v>171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f>I20+J20</f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1">
        <f>E20+H20+K20</f>
        <v>0</v>
      </c>
    </row>
    <row r="21" spans="1:23" ht="12.75">
      <c r="A21" s="167" t="s">
        <v>347</v>
      </c>
      <c r="B21" s="1" t="s">
        <v>172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0.4</v>
      </c>
      <c r="J21" s="100">
        <v>1.6</v>
      </c>
      <c r="K21" s="100">
        <f>I21+J21</f>
        <v>2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0.9</v>
      </c>
      <c r="S21" s="100">
        <v>0</v>
      </c>
      <c r="T21" s="100">
        <v>0</v>
      </c>
      <c r="U21" s="100">
        <v>1.1</v>
      </c>
      <c r="V21" s="100">
        <v>0</v>
      </c>
      <c r="W21" s="101">
        <f>E21+H21+K21</f>
        <v>2</v>
      </c>
    </row>
    <row r="22" spans="1:23" ht="12.75">
      <c r="A22" s="14"/>
      <c r="B22" s="46" t="s">
        <v>4</v>
      </c>
      <c r="C22" s="102">
        <f>SUM(C20:C21)</f>
        <v>0</v>
      </c>
      <c r="D22" s="102">
        <f aca="true" t="shared" si="4" ref="D22:V22">SUM(D20:D21)</f>
        <v>0</v>
      </c>
      <c r="E22" s="102">
        <f t="shared" si="4"/>
        <v>0</v>
      </c>
      <c r="F22" s="102">
        <f t="shared" si="4"/>
        <v>0</v>
      </c>
      <c r="G22" s="102">
        <f t="shared" si="4"/>
        <v>0</v>
      </c>
      <c r="H22" s="102">
        <f t="shared" si="4"/>
        <v>0</v>
      </c>
      <c r="I22" s="102">
        <f t="shared" si="4"/>
        <v>0.4</v>
      </c>
      <c r="J22" s="102">
        <f t="shared" si="4"/>
        <v>1.6</v>
      </c>
      <c r="K22" s="102">
        <f t="shared" si="4"/>
        <v>2</v>
      </c>
      <c r="L22" s="102">
        <f t="shared" si="4"/>
        <v>0</v>
      </c>
      <c r="M22" s="102">
        <f t="shared" si="4"/>
        <v>0</v>
      </c>
      <c r="N22" s="102">
        <f t="shared" si="4"/>
        <v>0</v>
      </c>
      <c r="O22" s="102">
        <f t="shared" si="4"/>
        <v>0</v>
      </c>
      <c r="P22" s="102">
        <f t="shared" si="4"/>
        <v>0</v>
      </c>
      <c r="Q22" s="102">
        <f t="shared" si="4"/>
        <v>0</v>
      </c>
      <c r="R22" s="102">
        <f t="shared" si="4"/>
        <v>0.9</v>
      </c>
      <c r="S22" s="102">
        <f t="shared" si="4"/>
        <v>0</v>
      </c>
      <c r="T22" s="102">
        <f t="shared" si="4"/>
        <v>0</v>
      </c>
      <c r="U22" s="102">
        <f t="shared" si="4"/>
        <v>1.1</v>
      </c>
      <c r="V22" s="102">
        <f t="shared" si="4"/>
        <v>0</v>
      </c>
      <c r="W22" s="102">
        <f>SUM(W20:W21)</f>
        <v>2</v>
      </c>
    </row>
    <row r="23" spans="1:23" s="22" customFormat="1" ht="14.25" customHeight="1">
      <c r="A23" s="494" t="s">
        <v>130</v>
      </c>
      <c r="B23" s="495"/>
      <c r="C23" s="401">
        <f>C13+C16+C19+C22</f>
        <v>3.1</v>
      </c>
      <c r="D23" s="401">
        <f aca="true" t="shared" si="5" ref="D23:V23">D13+D16+D19+D22</f>
        <v>17.3</v>
      </c>
      <c r="E23" s="401">
        <f t="shared" si="5"/>
        <v>20.4</v>
      </c>
      <c r="F23" s="401">
        <f t="shared" si="5"/>
        <v>0</v>
      </c>
      <c r="G23" s="401">
        <f t="shared" si="5"/>
        <v>0</v>
      </c>
      <c r="H23" s="401">
        <f t="shared" si="5"/>
        <v>0</v>
      </c>
      <c r="I23" s="401">
        <f t="shared" si="5"/>
        <v>59.19</v>
      </c>
      <c r="J23" s="401">
        <f t="shared" si="5"/>
        <v>14.2</v>
      </c>
      <c r="K23" s="401">
        <f t="shared" si="5"/>
        <v>73.39</v>
      </c>
      <c r="L23" s="401">
        <f t="shared" si="5"/>
        <v>36.8</v>
      </c>
      <c r="M23" s="401">
        <f t="shared" si="5"/>
        <v>16.2</v>
      </c>
      <c r="N23" s="401">
        <f t="shared" si="5"/>
        <v>16.5</v>
      </c>
      <c r="O23" s="401">
        <f t="shared" si="5"/>
        <v>10</v>
      </c>
      <c r="P23" s="401">
        <f t="shared" si="5"/>
        <v>0</v>
      </c>
      <c r="Q23" s="401">
        <f t="shared" si="5"/>
        <v>3.8</v>
      </c>
      <c r="R23" s="401">
        <f t="shared" si="5"/>
        <v>3.1</v>
      </c>
      <c r="S23" s="406">
        <f t="shared" si="5"/>
        <v>3.29</v>
      </c>
      <c r="T23" s="401">
        <f t="shared" si="5"/>
        <v>1.3</v>
      </c>
      <c r="U23" s="401">
        <f t="shared" si="5"/>
        <v>1.4000000000000001</v>
      </c>
      <c r="V23" s="401">
        <f t="shared" si="5"/>
        <v>0</v>
      </c>
      <c r="W23" s="402">
        <f>W13+W16+W19+W22</f>
        <v>92.39</v>
      </c>
    </row>
    <row r="26" spans="1:7" ht="12.75">
      <c r="A26" s="112" t="s">
        <v>367</v>
      </c>
      <c r="B26" s="49" t="s">
        <v>336</v>
      </c>
      <c r="C26" s="49"/>
      <c r="D26" s="113" t="s">
        <v>342</v>
      </c>
      <c r="E26" s="49"/>
      <c r="F26" s="39"/>
      <c r="G26" s="39"/>
    </row>
    <row r="27" spans="1:7" ht="12.75">
      <c r="A27" s="24"/>
      <c r="B27" s="49" t="s">
        <v>337</v>
      </c>
      <c r="C27" s="49"/>
      <c r="D27" s="49" t="s">
        <v>343</v>
      </c>
      <c r="E27" s="49"/>
      <c r="F27" s="39"/>
      <c r="G27" s="39"/>
    </row>
    <row r="28" spans="1:7" ht="12.75">
      <c r="A28" s="24"/>
      <c r="B28" s="49" t="s">
        <v>338</v>
      </c>
      <c r="C28" s="49"/>
      <c r="D28" s="49" t="s">
        <v>344</v>
      </c>
      <c r="E28" s="49"/>
      <c r="F28" s="39"/>
      <c r="G28" s="39"/>
    </row>
    <row r="29" spans="1:5" ht="12.75">
      <c r="A29" s="24"/>
      <c r="B29" s="113" t="s">
        <v>339</v>
      </c>
      <c r="C29" s="24"/>
      <c r="D29" s="49" t="s">
        <v>345</v>
      </c>
      <c r="E29" s="24"/>
    </row>
    <row r="30" spans="1:5" ht="12.75">
      <c r="A30" s="24"/>
      <c r="B30" s="113" t="s">
        <v>340</v>
      </c>
      <c r="C30" s="24"/>
      <c r="D30" s="49" t="s">
        <v>346</v>
      </c>
      <c r="E30" s="24"/>
    </row>
    <row r="31" spans="1:5" ht="12.75">
      <c r="A31" s="24"/>
      <c r="B31" s="113" t="s">
        <v>341</v>
      </c>
      <c r="C31" s="24"/>
      <c r="D31" s="24"/>
      <c r="E31" s="24"/>
    </row>
  </sheetData>
  <sheetProtection/>
  <mergeCells count="15">
    <mergeCell ref="A1:D1"/>
    <mergeCell ref="A2:D2"/>
    <mergeCell ref="A4:W4"/>
    <mergeCell ref="B7:B9"/>
    <mergeCell ref="A7:A9"/>
    <mergeCell ref="A5:W5"/>
    <mergeCell ref="V6:W6"/>
    <mergeCell ref="L7:W7"/>
    <mergeCell ref="W8:W9"/>
    <mergeCell ref="A10:A13"/>
    <mergeCell ref="A23:B23"/>
    <mergeCell ref="L8:V8"/>
    <mergeCell ref="C7:E7"/>
    <mergeCell ref="F7:H7"/>
    <mergeCell ref="I7:K7"/>
  </mergeCells>
  <printOptions horizontalCentered="1"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3.421875" style="0" customWidth="1"/>
    <col min="2" max="5" width="10.7109375" style="0" customWidth="1"/>
    <col min="6" max="7" width="12.7109375" style="0" customWidth="1"/>
  </cols>
  <sheetData>
    <row r="1" spans="1:4" ht="12.75">
      <c r="A1" s="483" t="s">
        <v>22</v>
      </c>
      <c r="B1" s="483"/>
      <c r="C1" s="483"/>
      <c r="D1" s="483"/>
    </row>
    <row r="2" spans="1:4" ht="12.75">
      <c r="A2" s="483" t="s">
        <v>23</v>
      </c>
      <c r="B2" s="483"/>
      <c r="C2" s="483"/>
      <c r="D2" s="483"/>
    </row>
    <row r="5" spans="1:9" ht="12.75">
      <c r="A5" s="484" t="s">
        <v>532</v>
      </c>
      <c r="B5" s="484"/>
      <c r="C5" s="484"/>
      <c r="D5" s="484"/>
      <c r="E5" s="484"/>
      <c r="F5" s="484"/>
      <c r="G5" s="484"/>
      <c r="H5" s="26"/>
      <c r="I5" s="26"/>
    </row>
    <row r="6" spans="1:9" ht="12.75">
      <c r="A6" s="2"/>
      <c r="B6" s="2"/>
      <c r="C6" s="2"/>
      <c r="D6" s="2"/>
      <c r="E6" s="2"/>
      <c r="F6" s="2"/>
      <c r="G6" s="2"/>
      <c r="H6" s="26"/>
      <c r="I6" s="26"/>
    </row>
    <row r="8" spans="7:9" ht="12.75">
      <c r="G8" s="28" t="s">
        <v>223</v>
      </c>
      <c r="I8" s="7"/>
    </row>
    <row r="9" spans="7:9" ht="12.75">
      <c r="G9" s="2"/>
      <c r="I9" s="7"/>
    </row>
    <row r="10" spans="7:9" ht="12.75">
      <c r="G10" s="10"/>
      <c r="I10" s="7"/>
    </row>
    <row r="11" spans="1:7" ht="12.75">
      <c r="A11" s="485" t="s">
        <v>203</v>
      </c>
      <c r="B11" s="505" t="s">
        <v>210</v>
      </c>
      <c r="C11" s="741" t="s">
        <v>209</v>
      </c>
      <c r="D11" s="505" t="s">
        <v>208</v>
      </c>
      <c r="E11" s="741" t="s">
        <v>207</v>
      </c>
      <c r="F11" s="488" t="s">
        <v>204</v>
      </c>
      <c r="G11" s="490"/>
    </row>
    <row r="12" spans="1:7" ht="12.75">
      <c r="A12" s="487"/>
      <c r="B12" s="507"/>
      <c r="C12" s="741"/>
      <c r="D12" s="507"/>
      <c r="E12" s="741"/>
      <c r="F12" s="397" t="s">
        <v>205</v>
      </c>
      <c r="G12" s="397" t="s">
        <v>206</v>
      </c>
    </row>
    <row r="13" spans="1:7" ht="15.75" customHeight="1">
      <c r="A13" s="1" t="s">
        <v>211</v>
      </c>
      <c r="B13" s="42">
        <v>31</v>
      </c>
      <c r="C13" s="42">
        <v>10</v>
      </c>
      <c r="D13" s="42">
        <v>2</v>
      </c>
      <c r="E13" s="42">
        <v>20</v>
      </c>
      <c r="F13" s="42">
        <f>D13+E13</f>
        <v>22</v>
      </c>
      <c r="G13" s="42">
        <f>F13*8</f>
        <v>176</v>
      </c>
    </row>
    <row r="14" spans="1:7" ht="15.75" customHeight="1">
      <c r="A14" s="1" t="s">
        <v>212</v>
      </c>
      <c r="B14" s="42">
        <v>28</v>
      </c>
      <c r="C14" s="42">
        <v>8</v>
      </c>
      <c r="D14" s="42">
        <v>0</v>
      </c>
      <c r="E14" s="42">
        <v>20</v>
      </c>
      <c r="F14" s="42">
        <f aca="true" t="shared" si="0" ref="F14:F24">D14+E14</f>
        <v>20</v>
      </c>
      <c r="G14" s="42">
        <f aca="true" t="shared" si="1" ref="G14:G24">F14*8</f>
        <v>160</v>
      </c>
    </row>
    <row r="15" spans="1:7" ht="15.75" customHeight="1">
      <c r="A15" s="1" t="s">
        <v>213</v>
      </c>
      <c r="B15" s="42">
        <v>31</v>
      </c>
      <c r="C15" s="42">
        <v>8</v>
      </c>
      <c r="D15" s="42">
        <v>1</v>
      </c>
      <c r="E15" s="42">
        <v>22</v>
      </c>
      <c r="F15" s="42">
        <f t="shared" si="0"/>
        <v>23</v>
      </c>
      <c r="G15" s="42">
        <f t="shared" si="1"/>
        <v>184</v>
      </c>
    </row>
    <row r="16" spans="1:7" ht="15.75" customHeight="1">
      <c r="A16" s="1" t="s">
        <v>214</v>
      </c>
      <c r="B16" s="42">
        <v>30</v>
      </c>
      <c r="C16" s="42">
        <v>8</v>
      </c>
      <c r="D16" s="42">
        <v>0</v>
      </c>
      <c r="E16" s="42">
        <v>22</v>
      </c>
      <c r="F16" s="42">
        <f t="shared" si="0"/>
        <v>22</v>
      </c>
      <c r="G16" s="42">
        <f t="shared" si="1"/>
        <v>176</v>
      </c>
    </row>
    <row r="17" spans="1:7" ht="15.75" customHeight="1">
      <c r="A17" s="1" t="s">
        <v>215</v>
      </c>
      <c r="B17" s="42">
        <v>31</v>
      </c>
      <c r="C17" s="42">
        <v>8</v>
      </c>
      <c r="D17" s="42">
        <v>2</v>
      </c>
      <c r="E17" s="42">
        <v>21</v>
      </c>
      <c r="F17" s="42">
        <f t="shared" si="0"/>
        <v>23</v>
      </c>
      <c r="G17" s="42">
        <f t="shared" si="1"/>
        <v>184</v>
      </c>
    </row>
    <row r="18" spans="1:7" ht="15.75" customHeight="1">
      <c r="A18" s="1" t="s">
        <v>216</v>
      </c>
      <c r="B18" s="42">
        <v>30</v>
      </c>
      <c r="C18" s="42">
        <v>8</v>
      </c>
      <c r="D18" s="42">
        <v>0</v>
      </c>
      <c r="E18" s="42">
        <v>22</v>
      </c>
      <c r="F18" s="42">
        <f t="shared" si="0"/>
        <v>22</v>
      </c>
      <c r="G18" s="42">
        <f t="shared" si="1"/>
        <v>176</v>
      </c>
    </row>
    <row r="19" spans="1:7" ht="15.75" customHeight="1">
      <c r="A19" s="1" t="s">
        <v>217</v>
      </c>
      <c r="B19" s="42">
        <v>31</v>
      </c>
      <c r="C19" s="42">
        <v>9</v>
      </c>
      <c r="D19" s="42">
        <v>1</v>
      </c>
      <c r="E19" s="42">
        <v>21</v>
      </c>
      <c r="F19" s="42">
        <f t="shared" si="0"/>
        <v>22</v>
      </c>
      <c r="G19" s="42">
        <f t="shared" si="1"/>
        <v>176</v>
      </c>
    </row>
    <row r="20" spans="1:7" ht="15.75" customHeight="1">
      <c r="A20" s="1" t="s">
        <v>218</v>
      </c>
      <c r="B20" s="42">
        <v>31</v>
      </c>
      <c r="C20" s="42">
        <v>9</v>
      </c>
      <c r="D20" s="42">
        <v>0</v>
      </c>
      <c r="E20" s="42">
        <v>22</v>
      </c>
      <c r="F20" s="42">
        <f t="shared" si="0"/>
        <v>22</v>
      </c>
      <c r="G20" s="42">
        <f t="shared" si="1"/>
        <v>176</v>
      </c>
    </row>
    <row r="21" spans="1:7" ht="15.75" customHeight="1">
      <c r="A21" s="1" t="s">
        <v>219</v>
      </c>
      <c r="B21" s="42">
        <v>30</v>
      </c>
      <c r="C21" s="42">
        <v>8</v>
      </c>
      <c r="D21" s="42">
        <v>0</v>
      </c>
      <c r="E21" s="42">
        <v>22</v>
      </c>
      <c r="F21" s="42">
        <f t="shared" si="0"/>
        <v>22</v>
      </c>
      <c r="G21" s="42">
        <f t="shared" si="1"/>
        <v>176</v>
      </c>
    </row>
    <row r="22" spans="1:7" ht="15.75" customHeight="1">
      <c r="A22" s="1" t="s">
        <v>220</v>
      </c>
      <c r="B22" s="42">
        <v>31</v>
      </c>
      <c r="C22" s="42">
        <v>10</v>
      </c>
      <c r="D22" s="42">
        <v>0</v>
      </c>
      <c r="E22" s="42">
        <v>21</v>
      </c>
      <c r="F22" s="42">
        <f t="shared" si="0"/>
        <v>21</v>
      </c>
      <c r="G22" s="42">
        <f t="shared" si="1"/>
        <v>168</v>
      </c>
    </row>
    <row r="23" spans="1:7" ht="15.75" customHeight="1">
      <c r="A23" s="1" t="s">
        <v>221</v>
      </c>
      <c r="B23" s="42">
        <v>30</v>
      </c>
      <c r="C23" s="42">
        <v>8</v>
      </c>
      <c r="D23" s="42">
        <v>1</v>
      </c>
      <c r="E23" s="42">
        <v>21</v>
      </c>
      <c r="F23" s="42">
        <f t="shared" si="0"/>
        <v>22</v>
      </c>
      <c r="G23" s="42">
        <f t="shared" si="1"/>
        <v>176</v>
      </c>
    </row>
    <row r="24" spans="1:7" ht="15.75" customHeight="1">
      <c r="A24" s="1" t="s">
        <v>222</v>
      </c>
      <c r="B24" s="42">
        <v>31</v>
      </c>
      <c r="C24" s="42">
        <v>8</v>
      </c>
      <c r="D24" s="42">
        <v>0</v>
      </c>
      <c r="E24" s="42">
        <v>23</v>
      </c>
      <c r="F24" s="42">
        <f t="shared" si="0"/>
        <v>23</v>
      </c>
      <c r="G24" s="42">
        <f t="shared" si="1"/>
        <v>184</v>
      </c>
    </row>
    <row r="25" spans="1:7" ht="15.75" customHeight="1">
      <c r="A25" s="435" t="s">
        <v>130</v>
      </c>
      <c r="B25" s="436">
        <f aca="true" t="shared" si="2" ref="B25:G25">SUM(B13:B24)</f>
        <v>365</v>
      </c>
      <c r="C25" s="436">
        <f t="shared" si="2"/>
        <v>102</v>
      </c>
      <c r="D25" s="436">
        <f>SUM(D13:D24)</f>
        <v>7</v>
      </c>
      <c r="E25" s="436">
        <f t="shared" si="2"/>
        <v>257</v>
      </c>
      <c r="F25" s="436">
        <f t="shared" si="2"/>
        <v>264</v>
      </c>
      <c r="G25" s="437">
        <f t="shared" si="2"/>
        <v>2112</v>
      </c>
    </row>
  </sheetData>
  <sheetProtection/>
  <mergeCells count="9">
    <mergeCell ref="A1:D1"/>
    <mergeCell ref="A2:D2"/>
    <mergeCell ref="F11:G11"/>
    <mergeCell ref="E11:E12"/>
    <mergeCell ref="A11:A12"/>
    <mergeCell ref="B11:B12"/>
    <mergeCell ref="C11:C12"/>
    <mergeCell ref="A5:G5"/>
    <mergeCell ref="D11:D12"/>
  </mergeCells>
  <printOptions horizontalCentered="1"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3.8515625" style="8" customWidth="1"/>
    <col min="2" max="2" width="27.28125" style="0" customWidth="1"/>
    <col min="3" max="3" width="6.28125" style="0" customWidth="1"/>
    <col min="4" max="4" width="6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6.71093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6.7109375" style="0" customWidth="1"/>
    <col min="13" max="13" width="8.7109375" style="0" customWidth="1"/>
    <col min="14" max="14" width="6.7109375" style="0" customWidth="1"/>
    <col min="15" max="15" width="8.7109375" style="0" customWidth="1"/>
  </cols>
  <sheetData>
    <row r="1" spans="1:15" ht="12.75">
      <c r="A1" s="51" t="s">
        <v>296</v>
      </c>
      <c r="B1" s="51"/>
      <c r="C1" s="51"/>
      <c r="D1" s="51"/>
      <c r="E1" s="51"/>
      <c r="F1" s="51"/>
      <c r="G1" s="40"/>
      <c r="H1" s="40"/>
      <c r="I1" s="40"/>
      <c r="J1" s="40"/>
      <c r="K1" s="40"/>
      <c r="L1" s="40"/>
      <c r="M1" s="40"/>
      <c r="N1" s="40"/>
      <c r="O1" s="459" t="s">
        <v>462</v>
      </c>
    </row>
    <row r="2" spans="1:15" ht="12.75">
      <c r="A2" s="51" t="s">
        <v>23</v>
      </c>
      <c r="B2" s="51"/>
      <c r="C2" s="51"/>
      <c r="D2" s="51"/>
      <c r="E2" s="302"/>
      <c r="F2" s="302"/>
      <c r="G2" s="303"/>
      <c r="H2" s="303"/>
      <c r="I2" s="303"/>
      <c r="J2" s="303"/>
      <c r="K2" s="303"/>
      <c r="L2" s="303"/>
      <c r="M2" s="40"/>
      <c r="N2" s="40"/>
      <c r="O2" s="8"/>
    </row>
    <row r="3" spans="1:15" s="47" customFormat="1" ht="12.75">
      <c r="A3" s="742" t="s">
        <v>533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</row>
    <row r="4" spans="1:15" ht="12.75">
      <c r="A4" s="30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 t="s">
        <v>502</v>
      </c>
    </row>
    <row r="5" spans="1:15" ht="12.75">
      <c r="A5" s="746" t="s">
        <v>463</v>
      </c>
      <c r="B5" s="748" t="s">
        <v>261</v>
      </c>
      <c r="C5" s="748" t="s">
        <v>262</v>
      </c>
      <c r="D5" s="743" t="s">
        <v>263</v>
      </c>
      <c r="E5" s="744"/>
      <c r="F5" s="743" t="s">
        <v>264</v>
      </c>
      <c r="G5" s="744"/>
      <c r="H5" s="743" t="s">
        <v>265</v>
      </c>
      <c r="I5" s="744"/>
      <c r="J5" s="743" t="s">
        <v>266</v>
      </c>
      <c r="K5" s="744"/>
      <c r="L5" s="743" t="s">
        <v>464</v>
      </c>
      <c r="M5" s="744"/>
      <c r="N5" s="743" t="s">
        <v>130</v>
      </c>
      <c r="O5" s="745"/>
    </row>
    <row r="6" spans="1:15" s="47" customFormat="1" ht="12" customHeight="1">
      <c r="A6" s="747"/>
      <c r="B6" s="749"/>
      <c r="C6" s="749"/>
      <c r="D6" s="460" t="s">
        <v>465</v>
      </c>
      <c r="E6" s="461" t="s">
        <v>466</v>
      </c>
      <c r="F6" s="460" t="s">
        <v>465</v>
      </c>
      <c r="G6" s="461" t="s">
        <v>466</v>
      </c>
      <c r="H6" s="460" t="s">
        <v>465</v>
      </c>
      <c r="I6" s="461" t="s">
        <v>466</v>
      </c>
      <c r="J6" s="460" t="s">
        <v>465</v>
      </c>
      <c r="K6" s="461" t="s">
        <v>466</v>
      </c>
      <c r="L6" s="460" t="s">
        <v>465</v>
      </c>
      <c r="M6" s="461" t="s">
        <v>466</v>
      </c>
      <c r="N6" s="460" t="s">
        <v>465</v>
      </c>
      <c r="O6" s="461" t="s">
        <v>466</v>
      </c>
    </row>
    <row r="7" spans="1:15" s="47" customFormat="1" ht="12" customHeight="1">
      <c r="A7" s="304">
        <v>1</v>
      </c>
      <c r="B7" s="305" t="s">
        <v>279</v>
      </c>
      <c r="C7" s="306" t="s">
        <v>229</v>
      </c>
      <c r="D7" s="218">
        <v>0.5</v>
      </c>
      <c r="E7" s="219">
        <v>36000</v>
      </c>
      <c r="F7" s="462">
        <v>6.7</v>
      </c>
      <c r="G7" s="219">
        <v>67000</v>
      </c>
      <c r="H7" s="218">
        <v>1.7</v>
      </c>
      <c r="I7" s="219">
        <v>195500</v>
      </c>
      <c r="J7" s="219">
        <v>0</v>
      </c>
      <c r="K7" s="219">
        <v>0</v>
      </c>
      <c r="L7" s="219">
        <v>0</v>
      </c>
      <c r="M7" s="219">
        <v>0</v>
      </c>
      <c r="N7" s="218">
        <v>0</v>
      </c>
      <c r="O7" s="305">
        <f aca="true" t="shared" si="0" ref="O7:O70">E7+G7+I7+K7+M7</f>
        <v>298500</v>
      </c>
    </row>
    <row r="8" spans="1:15" s="47" customFormat="1" ht="12" customHeight="1">
      <c r="A8" s="304">
        <v>2</v>
      </c>
      <c r="B8" s="305" t="s">
        <v>280</v>
      </c>
      <c r="C8" s="306" t="s">
        <v>137</v>
      </c>
      <c r="D8" s="219">
        <v>4</v>
      </c>
      <c r="E8" s="219">
        <v>32000</v>
      </c>
      <c r="F8" s="219">
        <v>4</v>
      </c>
      <c r="G8" s="219">
        <v>800000</v>
      </c>
      <c r="H8" s="219">
        <v>1</v>
      </c>
      <c r="I8" s="219">
        <v>50000</v>
      </c>
      <c r="J8" s="219">
        <v>0</v>
      </c>
      <c r="K8" s="219">
        <v>0</v>
      </c>
      <c r="L8" s="219">
        <v>0</v>
      </c>
      <c r="M8" s="219">
        <v>0</v>
      </c>
      <c r="N8" s="219">
        <v>0</v>
      </c>
      <c r="O8" s="305">
        <f t="shared" si="0"/>
        <v>882000</v>
      </c>
    </row>
    <row r="9" spans="1:15" s="47" customFormat="1" ht="12" customHeight="1">
      <c r="A9" s="304">
        <v>3</v>
      </c>
      <c r="B9" s="305" t="s">
        <v>287</v>
      </c>
      <c r="C9" s="306" t="s">
        <v>137</v>
      </c>
      <c r="D9" s="219">
        <v>1</v>
      </c>
      <c r="E9" s="219">
        <v>220000</v>
      </c>
      <c r="F9" s="219">
        <v>0</v>
      </c>
      <c r="G9" s="219">
        <v>0</v>
      </c>
      <c r="H9" s="219">
        <v>1</v>
      </c>
      <c r="I9" s="219">
        <v>225000</v>
      </c>
      <c r="J9" s="219">
        <v>0</v>
      </c>
      <c r="K9" s="219">
        <v>0</v>
      </c>
      <c r="L9" s="219">
        <v>0</v>
      </c>
      <c r="M9" s="219">
        <v>0</v>
      </c>
      <c r="N9" s="219">
        <v>0</v>
      </c>
      <c r="O9" s="305">
        <f t="shared" si="0"/>
        <v>445000</v>
      </c>
    </row>
    <row r="10" spans="1:15" s="47" customFormat="1" ht="12" customHeight="1">
      <c r="A10" s="304">
        <v>4</v>
      </c>
      <c r="B10" s="307" t="s">
        <v>281</v>
      </c>
      <c r="C10" s="308" t="s">
        <v>143</v>
      </c>
      <c r="D10" s="309" t="s">
        <v>629</v>
      </c>
      <c r="E10" s="219">
        <v>40000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305">
        <f t="shared" si="0"/>
        <v>40000</v>
      </c>
    </row>
    <row r="11" spans="1:15" s="47" customFormat="1" ht="12" customHeight="1">
      <c r="A11" s="304">
        <v>5</v>
      </c>
      <c r="B11" s="305" t="s">
        <v>282</v>
      </c>
      <c r="C11" s="306" t="s">
        <v>137</v>
      </c>
      <c r="D11" s="219">
        <v>0</v>
      </c>
      <c r="E11" s="219">
        <v>0</v>
      </c>
      <c r="F11" s="219">
        <v>1</v>
      </c>
      <c r="G11" s="219">
        <v>400000</v>
      </c>
      <c r="H11" s="219">
        <v>0</v>
      </c>
      <c r="I11" s="219">
        <v>0</v>
      </c>
      <c r="J11" s="219">
        <v>0</v>
      </c>
      <c r="K11" s="219">
        <v>0</v>
      </c>
      <c r="L11" s="219">
        <v>0</v>
      </c>
      <c r="M11" s="219">
        <v>0</v>
      </c>
      <c r="N11" s="219">
        <v>0</v>
      </c>
      <c r="O11" s="305">
        <f t="shared" si="0"/>
        <v>400000</v>
      </c>
    </row>
    <row r="12" spans="1:15" s="47" customFormat="1" ht="12" customHeight="1">
      <c r="A12" s="304">
        <v>6</v>
      </c>
      <c r="B12" s="305" t="s">
        <v>467</v>
      </c>
      <c r="C12" s="306" t="s">
        <v>137</v>
      </c>
      <c r="D12" s="219">
        <v>0</v>
      </c>
      <c r="E12" s="219">
        <v>0</v>
      </c>
      <c r="F12" s="219">
        <v>1</v>
      </c>
      <c r="G12" s="219">
        <v>2200</v>
      </c>
      <c r="H12" s="219">
        <v>0</v>
      </c>
      <c r="I12" s="219">
        <v>0</v>
      </c>
      <c r="J12" s="219">
        <v>0</v>
      </c>
      <c r="K12" s="219">
        <v>0</v>
      </c>
      <c r="L12" s="219">
        <v>0</v>
      </c>
      <c r="M12" s="219">
        <v>0</v>
      </c>
      <c r="N12" s="219">
        <v>0</v>
      </c>
      <c r="O12" s="305">
        <f t="shared" si="0"/>
        <v>2200</v>
      </c>
    </row>
    <row r="13" spans="1:15" s="47" customFormat="1" ht="12" customHeight="1">
      <c r="A13" s="304">
        <v>7</v>
      </c>
      <c r="B13" s="310" t="s">
        <v>267</v>
      </c>
      <c r="C13" s="311" t="s">
        <v>137</v>
      </c>
      <c r="D13" s="219">
        <v>6</v>
      </c>
      <c r="E13" s="219">
        <v>6000</v>
      </c>
      <c r="F13" s="219">
        <v>6</v>
      </c>
      <c r="G13" s="219">
        <v>6000</v>
      </c>
      <c r="H13" s="219">
        <v>3</v>
      </c>
      <c r="I13" s="219">
        <v>3000</v>
      </c>
      <c r="J13" s="219">
        <v>3</v>
      </c>
      <c r="K13" s="219">
        <v>3000</v>
      </c>
      <c r="L13" s="219">
        <v>0</v>
      </c>
      <c r="M13" s="219">
        <v>0</v>
      </c>
      <c r="N13" s="219">
        <v>0</v>
      </c>
      <c r="O13" s="305">
        <f t="shared" si="0"/>
        <v>18000</v>
      </c>
    </row>
    <row r="14" spans="1:15" s="47" customFormat="1" ht="12" customHeight="1">
      <c r="A14" s="304">
        <v>8</v>
      </c>
      <c r="B14" s="310" t="s">
        <v>361</v>
      </c>
      <c r="C14" s="311" t="s">
        <v>137</v>
      </c>
      <c r="D14" s="219">
        <v>0</v>
      </c>
      <c r="E14" s="219">
        <v>0</v>
      </c>
      <c r="F14" s="219">
        <v>0</v>
      </c>
      <c r="G14" s="219">
        <v>0</v>
      </c>
      <c r="H14" s="219">
        <v>2</v>
      </c>
      <c r="I14" s="219">
        <v>1600</v>
      </c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305">
        <f t="shared" si="0"/>
        <v>1600</v>
      </c>
    </row>
    <row r="15" spans="1:15" s="47" customFormat="1" ht="12" customHeight="1">
      <c r="A15" s="304">
        <v>9</v>
      </c>
      <c r="B15" s="310" t="s">
        <v>468</v>
      </c>
      <c r="C15" s="311"/>
      <c r="D15" s="219">
        <v>0</v>
      </c>
      <c r="E15" s="219">
        <v>0</v>
      </c>
      <c r="F15" s="219">
        <v>0</v>
      </c>
      <c r="G15" s="219">
        <v>0</v>
      </c>
      <c r="H15" s="219">
        <v>0</v>
      </c>
      <c r="I15" s="219">
        <v>500</v>
      </c>
      <c r="J15" s="219">
        <v>0</v>
      </c>
      <c r="K15" s="219">
        <v>200</v>
      </c>
      <c r="L15" s="219">
        <v>0</v>
      </c>
      <c r="M15" s="219">
        <v>0</v>
      </c>
      <c r="N15" s="219">
        <v>0</v>
      </c>
      <c r="O15" s="305">
        <f t="shared" si="0"/>
        <v>700</v>
      </c>
    </row>
    <row r="16" spans="1:15" s="47" customFormat="1" ht="12" customHeight="1">
      <c r="A16" s="304">
        <v>10</v>
      </c>
      <c r="B16" s="310" t="s">
        <v>371</v>
      </c>
      <c r="C16" s="311" t="s">
        <v>137</v>
      </c>
      <c r="D16" s="219">
        <v>0</v>
      </c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1</v>
      </c>
      <c r="M16" s="219">
        <v>60000</v>
      </c>
      <c r="N16" s="219">
        <v>0</v>
      </c>
      <c r="O16" s="305">
        <f t="shared" si="0"/>
        <v>60000</v>
      </c>
    </row>
    <row r="17" spans="1:15" s="47" customFormat="1" ht="12" customHeight="1">
      <c r="A17" s="304">
        <v>11</v>
      </c>
      <c r="B17" s="310" t="s">
        <v>469</v>
      </c>
      <c r="C17" s="311" t="s">
        <v>137</v>
      </c>
      <c r="D17" s="219">
        <v>1</v>
      </c>
      <c r="E17" s="219">
        <v>30000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305">
        <f t="shared" si="0"/>
        <v>30000</v>
      </c>
    </row>
    <row r="18" spans="1:15" s="47" customFormat="1" ht="12" customHeight="1">
      <c r="A18" s="304">
        <v>12</v>
      </c>
      <c r="B18" s="310" t="s">
        <v>470</v>
      </c>
      <c r="C18" s="311" t="s">
        <v>137</v>
      </c>
      <c r="D18" s="219">
        <v>0</v>
      </c>
      <c r="E18" s="219">
        <v>0</v>
      </c>
      <c r="F18" s="219">
        <v>0</v>
      </c>
      <c r="G18" s="219">
        <v>0</v>
      </c>
      <c r="H18" s="219">
        <v>4</v>
      </c>
      <c r="I18" s="219">
        <v>4000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305">
        <f t="shared" si="0"/>
        <v>4000</v>
      </c>
    </row>
    <row r="19" spans="1:15" s="47" customFormat="1" ht="12" customHeight="1">
      <c r="A19" s="304">
        <v>13</v>
      </c>
      <c r="B19" s="310" t="s">
        <v>397</v>
      </c>
      <c r="C19" s="311" t="s">
        <v>137</v>
      </c>
      <c r="D19" s="219">
        <v>0</v>
      </c>
      <c r="E19" s="219">
        <v>0</v>
      </c>
      <c r="F19" s="219">
        <v>2</v>
      </c>
      <c r="G19" s="219">
        <v>91000</v>
      </c>
      <c r="H19" s="219">
        <v>1</v>
      </c>
      <c r="I19" s="219">
        <v>70000</v>
      </c>
      <c r="J19" s="219">
        <v>1</v>
      </c>
      <c r="K19" s="219">
        <v>40000</v>
      </c>
      <c r="L19" s="219">
        <v>1</v>
      </c>
      <c r="M19" s="219">
        <v>50000</v>
      </c>
      <c r="N19" s="219">
        <v>0</v>
      </c>
      <c r="O19" s="305">
        <f t="shared" si="0"/>
        <v>251000</v>
      </c>
    </row>
    <row r="20" spans="1:15" s="47" customFormat="1" ht="12" customHeight="1">
      <c r="A20" s="304">
        <v>14</v>
      </c>
      <c r="B20" s="310" t="s">
        <v>283</v>
      </c>
      <c r="C20" s="311" t="s">
        <v>137</v>
      </c>
      <c r="D20" s="219">
        <v>1</v>
      </c>
      <c r="E20" s="219">
        <v>35000</v>
      </c>
      <c r="F20" s="219">
        <v>1</v>
      </c>
      <c r="G20" s="219">
        <v>30000</v>
      </c>
      <c r="H20" s="219">
        <v>2</v>
      </c>
      <c r="I20" s="219">
        <v>60000</v>
      </c>
      <c r="J20" s="219">
        <v>0</v>
      </c>
      <c r="K20" s="219">
        <v>0</v>
      </c>
      <c r="L20" s="219">
        <v>1</v>
      </c>
      <c r="M20" s="219">
        <v>30000</v>
      </c>
      <c r="N20" s="219">
        <v>0</v>
      </c>
      <c r="O20" s="305">
        <f t="shared" si="0"/>
        <v>155000</v>
      </c>
    </row>
    <row r="21" spans="1:15" s="47" customFormat="1" ht="12" customHeight="1">
      <c r="A21" s="304">
        <v>15</v>
      </c>
      <c r="B21" s="310" t="s">
        <v>398</v>
      </c>
      <c r="C21" s="311" t="s">
        <v>137</v>
      </c>
      <c r="D21" s="219">
        <v>1</v>
      </c>
      <c r="E21" s="219">
        <v>1200</v>
      </c>
      <c r="F21" s="219">
        <v>2</v>
      </c>
      <c r="G21" s="219">
        <v>2400</v>
      </c>
      <c r="H21" s="219">
        <v>2</v>
      </c>
      <c r="I21" s="219">
        <v>2500</v>
      </c>
      <c r="J21" s="219">
        <v>3</v>
      </c>
      <c r="K21" s="219">
        <v>3000</v>
      </c>
      <c r="L21" s="219">
        <v>5</v>
      </c>
      <c r="M21" s="219">
        <v>5000</v>
      </c>
      <c r="N21" s="219">
        <v>0</v>
      </c>
      <c r="O21" s="305">
        <f t="shared" si="0"/>
        <v>14100</v>
      </c>
    </row>
    <row r="22" spans="1:15" s="47" customFormat="1" ht="12" customHeight="1">
      <c r="A22" s="304">
        <v>16</v>
      </c>
      <c r="B22" s="312" t="s">
        <v>284</v>
      </c>
      <c r="C22" s="311" t="s">
        <v>137</v>
      </c>
      <c r="D22" s="219">
        <v>0</v>
      </c>
      <c r="E22" s="219">
        <v>0</v>
      </c>
      <c r="F22" s="219">
        <v>2</v>
      </c>
      <c r="G22" s="219">
        <v>400</v>
      </c>
      <c r="H22" s="219">
        <v>2</v>
      </c>
      <c r="I22" s="219">
        <v>400</v>
      </c>
      <c r="J22" s="219">
        <v>1</v>
      </c>
      <c r="K22" s="219">
        <v>200</v>
      </c>
      <c r="L22" s="219">
        <v>5</v>
      </c>
      <c r="M22" s="219">
        <v>1000</v>
      </c>
      <c r="N22" s="219">
        <v>0</v>
      </c>
      <c r="O22" s="305">
        <f t="shared" si="0"/>
        <v>2000</v>
      </c>
    </row>
    <row r="23" spans="1:15" s="47" customFormat="1" ht="12" customHeight="1">
      <c r="A23" s="304">
        <v>17</v>
      </c>
      <c r="B23" s="312" t="s">
        <v>471</v>
      </c>
      <c r="C23" s="311" t="s">
        <v>137</v>
      </c>
      <c r="D23" s="219">
        <v>0</v>
      </c>
      <c r="E23" s="219">
        <v>0</v>
      </c>
      <c r="F23" s="219">
        <v>0</v>
      </c>
      <c r="G23" s="219">
        <v>0</v>
      </c>
      <c r="H23" s="219">
        <v>1</v>
      </c>
      <c r="I23" s="219">
        <v>500</v>
      </c>
      <c r="J23" s="219">
        <v>1</v>
      </c>
      <c r="K23" s="219">
        <v>500</v>
      </c>
      <c r="L23" s="219">
        <v>0</v>
      </c>
      <c r="M23" s="219">
        <v>0</v>
      </c>
      <c r="N23" s="219">
        <v>0</v>
      </c>
      <c r="O23" s="305">
        <f t="shared" si="0"/>
        <v>1000</v>
      </c>
    </row>
    <row r="24" spans="1:15" s="47" customFormat="1" ht="12" customHeight="1">
      <c r="A24" s="304">
        <v>18</v>
      </c>
      <c r="B24" s="312" t="s">
        <v>472</v>
      </c>
      <c r="C24" s="311" t="s">
        <v>137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1</v>
      </c>
      <c r="K24" s="219">
        <v>1000</v>
      </c>
      <c r="L24" s="219">
        <v>0</v>
      </c>
      <c r="M24" s="219">
        <v>0</v>
      </c>
      <c r="N24" s="219">
        <v>0</v>
      </c>
      <c r="O24" s="305">
        <f t="shared" si="0"/>
        <v>1000</v>
      </c>
    </row>
    <row r="25" spans="1:15" s="47" customFormat="1" ht="12" customHeight="1">
      <c r="A25" s="304">
        <v>19</v>
      </c>
      <c r="B25" s="312" t="s">
        <v>481</v>
      </c>
      <c r="C25" s="311" t="s">
        <v>137</v>
      </c>
      <c r="D25" s="219">
        <v>1</v>
      </c>
      <c r="E25" s="219">
        <v>30000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0</v>
      </c>
      <c r="O25" s="305">
        <f t="shared" si="0"/>
        <v>30000</v>
      </c>
    </row>
    <row r="26" spans="1:15" s="47" customFormat="1" ht="12" customHeight="1">
      <c r="A26" s="304">
        <v>20</v>
      </c>
      <c r="B26" s="312" t="s">
        <v>473</v>
      </c>
      <c r="C26" s="311" t="s">
        <v>137</v>
      </c>
      <c r="D26" s="219">
        <v>0</v>
      </c>
      <c r="E26" s="219">
        <v>0</v>
      </c>
      <c r="F26" s="219">
        <v>1</v>
      </c>
      <c r="G26" s="219">
        <v>1500</v>
      </c>
      <c r="H26" s="219">
        <v>2</v>
      </c>
      <c r="I26" s="219">
        <v>3000</v>
      </c>
      <c r="J26" s="219">
        <v>1</v>
      </c>
      <c r="K26" s="219">
        <v>2000</v>
      </c>
      <c r="L26" s="219">
        <v>0</v>
      </c>
      <c r="M26" s="219">
        <v>0</v>
      </c>
      <c r="N26" s="219">
        <v>0</v>
      </c>
      <c r="O26" s="305">
        <f t="shared" si="0"/>
        <v>6500</v>
      </c>
    </row>
    <row r="27" spans="1:15" s="47" customFormat="1" ht="12" customHeight="1">
      <c r="A27" s="304">
        <v>21</v>
      </c>
      <c r="B27" s="310" t="s">
        <v>285</v>
      </c>
      <c r="C27" s="311" t="s">
        <v>137</v>
      </c>
      <c r="D27" s="219">
        <v>1</v>
      </c>
      <c r="E27" s="219">
        <v>5000</v>
      </c>
      <c r="F27" s="219">
        <v>0</v>
      </c>
      <c r="G27" s="219">
        <v>0</v>
      </c>
      <c r="H27" s="219">
        <v>0</v>
      </c>
      <c r="I27" s="219">
        <v>0</v>
      </c>
      <c r="J27" s="219">
        <v>1</v>
      </c>
      <c r="K27" s="219">
        <v>2000</v>
      </c>
      <c r="L27" s="219">
        <v>0</v>
      </c>
      <c r="M27" s="219">
        <v>0</v>
      </c>
      <c r="N27" s="219">
        <v>0</v>
      </c>
      <c r="O27" s="305">
        <f t="shared" si="0"/>
        <v>7000</v>
      </c>
    </row>
    <row r="28" spans="1:15" s="47" customFormat="1" ht="12" customHeight="1">
      <c r="A28" s="304">
        <v>22</v>
      </c>
      <c r="B28" s="310" t="s">
        <v>474</v>
      </c>
      <c r="C28" s="311" t="s">
        <v>137</v>
      </c>
      <c r="D28" s="219">
        <v>0</v>
      </c>
      <c r="E28" s="219">
        <v>0</v>
      </c>
      <c r="F28" s="219">
        <v>0</v>
      </c>
      <c r="G28" s="219">
        <v>0</v>
      </c>
      <c r="H28" s="219">
        <v>0</v>
      </c>
      <c r="I28" s="219">
        <v>0</v>
      </c>
      <c r="J28" s="219">
        <v>2</v>
      </c>
      <c r="K28" s="219">
        <v>2000</v>
      </c>
      <c r="L28" s="219">
        <v>0</v>
      </c>
      <c r="M28" s="219">
        <v>0</v>
      </c>
      <c r="N28" s="219">
        <v>0</v>
      </c>
      <c r="O28" s="305">
        <f t="shared" si="0"/>
        <v>2000</v>
      </c>
    </row>
    <row r="29" spans="1:15" s="47" customFormat="1" ht="12" customHeight="1">
      <c r="A29" s="304">
        <v>23</v>
      </c>
      <c r="B29" s="313" t="s">
        <v>475</v>
      </c>
      <c r="C29" s="311" t="s">
        <v>137</v>
      </c>
      <c r="D29" s="219">
        <v>0</v>
      </c>
      <c r="E29" s="219">
        <v>3000</v>
      </c>
      <c r="F29" s="219"/>
      <c r="G29" s="219">
        <v>10000</v>
      </c>
      <c r="H29" s="219"/>
      <c r="I29" s="219">
        <v>6000</v>
      </c>
      <c r="J29" s="219">
        <v>0</v>
      </c>
      <c r="K29" s="219">
        <v>3000</v>
      </c>
      <c r="L29" s="219">
        <v>0</v>
      </c>
      <c r="M29" s="219">
        <v>5000</v>
      </c>
      <c r="N29" s="219">
        <v>0</v>
      </c>
      <c r="O29" s="305">
        <f t="shared" si="0"/>
        <v>27000</v>
      </c>
    </row>
    <row r="30" spans="1:15" s="47" customFormat="1" ht="12" customHeight="1">
      <c r="A30" s="304">
        <v>24</v>
      </c>
      <c r="B30" s="310" t="s">
        <v>399</v>
      </c>
      <c r="C30" s="311" t="s">
        <v>137</v>
      </c>
      <c r="D30" s="219">
        <v>0</v>
      </c>
      <c r="E30" s="219">
        <v>0</v>
      </c>
      <c r="F30" s="219"/>
      <c r="G30" s="219">
        <v>5000</v>
      </c>
      <c r="H30" s="219">
        <v>1</v>
      </c>
      <c r="I30" s="219">
        <v>10000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305">
        <f t="shared" si="0"/>
        <v>15000</v>
      </c>
    </row>
    <row r="31" spans="1:15" s="47" customFormat="1" ht="12" customHeight="1">
      <c r="A31" s="304">
        <v>25</v>
      </c>
      <c r="B31" s="310" t="s">
        <v>372</v>
      </c>
      <c r="C31" s="311" t="s">
        <v>137</v>
      </c>
      <c r="D31" s="219">
        <v>0</v>
      </c>
      <c r="E31" s="219">
        <v>0</v>
      </c>
      <c r="F31" s="219"/>
      <c r="G31" s="219">
        <v>10000</v>
      </c>
      <c r="H31" s="219">
        <v>1</v>
      </c>
      <c r="I31" s="219">
        <v>8000</v>
      </c>
      <c r="J31" s="219">
        <v>0</v>
      </c>
      <c r="K31" s="219">
        <v>0</v>
      </c>
      <c r="L31" s="219">
        <v>0</v>
      </c>
      <c r="M31" s="219">
        <v>5000</v>
      </c>
      <c r="N31" s="219">
        <v>0</v>
      </c>
      <c r="O31" s="305">
        <f t="shared" si="0"/>
        <v>23000</v>
      </c>
    </row>
    <row r="32" spans="1:15" s="47" customFormat="1" ht="12" customHeight="1">
      <c r="A32" s="304">
        <v>26</v>
      </c>
      <c r="B32" s="310" t="s">
        <v>630</v>
      </c>
      <c r="C32" s="311" t="s">
        <v>501</v>
      </c>
      <c r="D32" s="219">
        <v>1</v>
      </c>
      <c r="E32" s="219">
        <v>1500</v>
      </c>
      <c r="F32" s="219">
        <v>0</v>
      </c>
      <c r="G32" s="219">
        <v>0</v>
      </c>
      <c r="H32" s="219">
        <v>0</v>
      </c>
      <c r="I32" s="219">
        <v>0</v>
      </c>
      <c r="J32" s="219">
        <v>0</v>
      </c>
      <c r="K32" s="219">
        <v>0</v>
      </c>
      <c r="L32" s="219">
        <v>0</v>
      </c>
      <c r="M32" s="219">
        <v>0</v>
      </c>
      <c r="N32" s="219">
        <v>0</v>
      </c>
      <c r="O32" s="305">
        <f t="shared" si="0"/>
        <v>1500</v>
      </c>
    </row>
    <row r="33" spans="1:15" s="47" customFormat="1" ht="12" customHeight="1">
      <c r="A33" s="304">
        <v>27</v>
      </c>
      <c r="B33" s="310" t="s">
        <v>476</v>
      </c>
      <c r="C33" s="311" t="s">
        <v>137</v>
      </c>
      <c r="D33" s="219">
        <v>0</v>
      </c>
      <c r="E33" s="219">
        <v>0</v>
      </c>
      <c r="F33" s="219">
        <v>0</v>
      </c>
      <c r="G33" s="219">
        <v>0</v>
      </c>
      <c r="H33" s="219">
        <v>1</v>
      </c>
      <c r="I33" s="219">
        <v>10000</v>
      </c>
      <c r="J33" s="219">
        <v>0</v>
      </c>
      <c r="K33" s="219">
        <v>0</v>
      </c>
      <c r="L33" s="219">
        <v>0</v>
      </c>
      <c r="M33" s="219">
        <v>0</v>
      </c>
      <c r="N33" s="219">
        <v>0</v>
      </c>
      <c r="O33" s="305">
        <f t="shared" si="0"/>
        <v>10000</v>
      </c>
    </row>
    <row r="34" spans="1:15" s="47" customFormat="1" ht="12" customHeight="1">
      <c r="A34" s="304">
        <v>28</v>
      </c>
      <c r="B34" s="310" t="s">
        <v>295</v>
      </c>
      <c r="C34" s="311">
        <v>0</v>
      </c>
      <c r="D34" s="219">
        <v>0</v>
      </c>
      <c r="E34" s="219">
        <v>0</v>
      </c>
      <c r="F34" s="219">
        <v>0</v>
      </c>
      <c r="G34" s="219">
        <v>0</v>
      </c>
      <c r="H34" s="219">
        <v>0</v>
      </c>
      <c r="I34" s="219">
        <v>15000</v>
      </c>
      <c r="J34" s="219">
        <v>0</v>
      </c>
      <c r="K34" s="219">
        <v>2000</v>
      </c>
      <c r="L34" s="219">
        <v>0</v>
      </c>
      <c r="M34" s="219">
        <v>0</v>
      </c>
      <c r="N34" s="219">
        <v>0</v>
      </c>
      <c r="O34" s="305">
        <f t="shared" si="0"/>
        <v>17000</v>
      </c>
    </row>
    <row r="35" spans="1:15" s="47" customFormat="1" ht="12" customHeight="1">
      <c r="A35" s="304">
        <v>29</v>
      </c>
      <c r="B35" s="310" t="s">
        <v>395</v>
      </c>
      <c r="C35" s="311">
        <v>0</v>
      </c>
      <c r="D35" s="219"/>
      <c r="E35" s="219">
        <v>0</v>
      </c>
      <c r="F35" s="219">
        <v>0</v>
      </c>
      <c r="G35" s="219">
        <v>0</v>
      </c>
      <c r="H35" s="219">
        <v>0</v>
      </c>
      <c r="I35" s="219">
        <v>20000</v>
      </c>
      <c r="J35" s="219">
        <v>0</v>
      </c>
      <c r="K35" s="219">
        <v>0</v>
      </c>
      <c r="L35" s="219">
        <v>0</v>
      </c>
      <c r="M35" s="219">
        <v>0</v>
      </c>
      <c r="N35" s="219">
        <v>0</v>
      </c>
      <c r="O35" s="305">
        <f t="shared" si="0"/>
        <v>20000</v>
      </c>
    </row>
    <row r="36" spans="1:15" s="47" customFormat="1" ht="12" customHeight="1">
      <c r="A36" s="304">
        <v>30</v>
      </c>
      <c r="B36" s="313" t="s">
        <v>477</v>
      </c>
      <c r="C36" s="311">
        <v>0</v>
      </c>
      <c r="D36" s="219">
        <v>0</v>
      </c>
      <c r="E36" s="219">
        <v>5000</v>
      </c>
      <c r="F36" s="219"/>
      <c r="G36" s="219">
        <v>5000</v>
      </c>
      <c r="H36" s="219">
        <v>0</v>
      </c>
      <c r="I36" s="219">
        <v>5000</v>
      </c>
      <c r="J36" s="219">
        <v>0</v>
      </c>
      <c r="K36" s="219">
        <v>0</v>
      </c>
      <c r="L36" s="219">
        <v>0</v>
      </c>
      <c r="M36" s="219">
        <v>5000</v>
      </c>
      <c r="N36" s="219">
        <v>0</v>
      </c>
      <c r="O36" s="305">
        <f t="shared" si="0"/>
        <v>20000</v>
      </c>
    </row>
    <row r="37" spans="1:15" s="47" customFormat="1" ht="12" customHeight="1">
      <c r="A37" s="304">
        <v>31</v>
      </c>
      <c r="B37" s="313" t="s">
        <v>631</v>
      </c>
      <c r="C37" s="311" t="s">
        <v>137</v>
      </c>
      <c r="D37" s="219">
        <v>0</v>
      </c>
      <c r="E37" s="219">
        <v>0</v>
      </c>
      <c r="F37" s="219">
        <v>0</v>
      </c>
      <c r="G37" s="219">
        <v>0</v>
      </c>
      <c r="H37" s="219">
        <v>0</v>
      </c>
      <c r="I37" s="219">
        <v>0</v>
      </c>
      <c r="J37" s="219">
        <v>2</v>
      </c>
      <c r="K37" s="219">
        <v>1000</v>
      </c>
      <c r="L37" s="219">
        <v>0</v>
      </c>
      <c r="M37" s="219">
        <v>0</v>
      </c>
      <c r="N37" s="219">
        <v>0</v>
      </c>
      <c r="O37" s="305">
        <f t="shared" si="0"/>
        <v>1000</v>
      </c>
    </row>
    <row r="38" spans="1:15" s="47" customFormat="1" ht="12" customHeight="1">
      <c r="A38" s="304">
        <v>32</v>
      </c>
      <c r="B38" s="313" t="s">
        <v>487</v>
      </c>
      <c r="C38" s="311" t="s">
        <v>137</v>
      </c>
      <c r="D38" s="219">
        <v>0</v>
      </c>
      <c r="E38" s="219">
        <v>0</v>
      </c>
      <c r="F38" s="219">
        <v>0</v>
      </c>
      <c r="G38" s="219">
        <v>0</v>
      </c>
      <c r="H38" s="219">
        <v>0</v>
      </c>
      <c r="I38" s="219">
        <v>0</v>
      </c>
      <c r="J38" s="219">
        <v>1</v>
      </c>
      <c r="K38" s="219">
        <v>10000</v>
      </c>
      <c r="L38" s="219">
        <v>0</v>
      </c>
      <c r="M38" s="219">
        <v>0</v>
      </c>
      <c r="N38" s="219">
        <v>0</v>
      </c>
      <c r="O38" s="305">
        <f t="shared" si="0"/>
        <v>10000</v>
      </c>
    </row>
    <row r="39" spans="1:15" s="47" customFormat="1" ht="12" customHeight="1">
      <c r="A39" s="304">
        <v>33</v>
      </c>
      <c r="B39" s="313" t="s">
        <v>632</v>
      </c>
      <c r="C39" s="311" t="s">
        <v>137</v>
      </c>
      <c r="D39" s="219">
        <v>3</v>
      </c>
      <c r="E39" s="219">
        <v>1500</v>
      </c>
      <c r="F39" s="219">
        <v>0</v>
      </c>
      <c r="G39" s="219">
        <v>0</v>
      </c>
      <c r="H39" s="219">
        <v>0</v>
      </c>
      <c r="I39" s="219">
        <v>0</v>
      </c>
      <c r="J39" s="219">
        <v>0</v>
      </c>
      <c r="K39" s="219">
        <v>0</v>
      </c>
      <c r="L39" s="219">
        <v>0</v>
      </c>
      <c r="M39" s="219">
        <v>0</v>
      </c>
      <c r="N39" s="219">
        <v>0</v>
      </c>
      <c r="O39" s="305">
        <f t="shared" si="0"/>
        <v>1500</v>
      </c>
    </row>
    <row r="40" spans="1:15" s="47" customFormat="1" ht="12" customHeight="1">
      <c r="A40" s="304">
        <v>34</v>
      </c>
      <c r="B40" s="310" t="s">
        <v>478</v>
      </c>
      <c r="C40" s="311" t="s">
        <v>137</v>
      </c>
      <c r="D40" s="219">
        <v>0</v>
      </c>
      <c r="E40" s="219">
        <v>0</v>
      </c>
      <c r="F40" s="219">
        <v>0</v>
      </c>
      <c r="G40" s="219">
        <v>0</v>
      </c>
      <c r="H40" s="219">
        <v>1</v>
      </c>
      <c r="I40" s="219">
        <v>130000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305">
        <f t="shared" si="0"/>
        <v>130000</v>
      </c>
    </row>
    <row r="41" spans="1:15" s="47" customFormat="1" ht="12" customHeight="1">
      <c r="A41" s="304">
        <v>35</v>
      </c>
      <c r="B41" s="310" t="s">
        <v>633</v>
      </c>
      <c r="C41" s="311" t="s">
        <v>137</v>
      </c>
      <c r="D41" s="219">
        <v>1</v>
      </c>
      <c r="E41" s="219">
        <v>150000</v>
      </c>
      <c r="F41" s="219">
        <v>0</v>
      </c>
      <c r="G41" s="219">
        <v>0</v>
      </c>
      <c r="H41" s="219">
        <v>0</v>
      </c>
      <c r="I41" s="219">
        <v>0</v>
      </c>
      <c r="J41" s="219">
        <v>0</v>
      </c>
      <c r="K41" s="219">
        <v>0</v>
      </c>
      <c r="L41" s="219">
        <v>0</v>
      </c>
      <c r="M41" s="219">
        <v>0</v>
      </c>
      <c r="N41" s="219">
        <v>0</v>
      </c>
      <c r="O41" s="305">
        <f t="shared" si="0"/>
        <v>150000</v>
      </c>
    </row>
    <row r="42" spans="1:15" s="47" customFormat="1" ht="12" customHeight="1">
      <c r="A42" s="304">
        <v>36</v>
      </c>
      <c r="B42" s="310" t="s">
        <v>479</v>
      </c>
      <c r="C42" s="311" t="s">
        <v>137</v>
      </c>
      <c r="D42" s="219">
        <v>0</v>
      </c>
      <c r="E42" s="219">
        <v>0</v>
      </c>
      <c r="F42" s="219">
        <v>0</v>
      </c>
      <c r="G42" s="219">
        <v>0</v>
      </c>
      <c r="H42" s="219">
        <v>1</v>
      </c>
      <c r="I42" s="219">
        <v>13000</v>
      </c>
      <c r="J42" s="219">
        <v>0</v>
      </c>
      <c r="K42" s="219">
        <v>0</v>
      </c>
      <c r="L42" s="219">
        <v>0</v>
      </c>
      <c r="M42" s="219">
        <v>0</v>
      </c>
      <c r="N42" s="219">
        <v>0</v>
      </c>
      <c r="O42" s="305">
        <f t="shared" si="0"/>
        <v>13000</v>
      </c>
    </row>
    <row r="43" spans="1:15" s="47" customFormat="1" ht="12" customHeight="1">
      <c r="A43" s="304">
        <v>37</v>
      </c>
      <c r="B43" s="310" t="s">
        <v>634</v>
      </c>
      <c r="C43" s="311" t="s">
        <v>137</v>
      </c>
      <c r="D43" s="219">
        <v>3</v>
      </c>
      <c r="E43" s="219">
        <v>1500</v>
      </c>
      <c r="F43" s="219">
        <v>0</v>
      </c>
      <c r="G43" s="219">
        <v>0</v>
      </c>
      <c r="H43" s="219">
        <v>0</v>
      </c>
      <c r="I43" s="219">
        <v>0</v>
      </c>
      <c r="J43" s="219">
        <v>0</v>
      </c>
      <c r="K43" s="219">
        <v>0</v>
      </c>
      <c r="L43" s="219">
        <v>0</v>
      </c>
      <c r="M43" s="219">
        <v>0</v>
      </c>
      <c r="N43" s="219">
        <v>0</v>
      </c>
      <c r="O43" s="305">
        <f t="shared" si="0"/>
        <v>1500</v>
      </c>
    </row>
    <row r="44" spans="1:15" s="220" customFormat="1" ht="12" customHeight="1">
      <c r="A44" s="304">
        <v>38</v>
      </c>
      <c r="B44" s="314" t="s">
        <v>480</v>
      </c>
      <c r="C44" s="315" t="s">
        <v>137</v>
      </c>
      <c r="D44" s="219">
        <v>0</v>
      </c>
      <c r="E44" s="219">
        <v>0</v>
      </c>
      <c r="F44" s="219">
        <v>0</v>
      </c>
      <c r="G44" s="219">
        <v>0</v>
      </c>
      <c r="H44" s="219">
        <v>1</v>
      </c>
      <c r="I44" s="219">
        <v>60000</v>
      </c>
      <c r="J44" s="219">
        <v>0</v>
      </c>
      <c r="K44" s="219">
        <v>0</v>
      </c>
      <c r="L44" s="219">
        <v>0</v>
      </c>
      <c r="M44" s="219">
        <v>0</v>
      </c>
      <c r="N44" s="219">
        <v>0</v>
      </c>
      <c r="O44" s="305">
        <f t="shared" si="0"/>
        <v>60000</v>
      </c>
    </row>
    <row r="45" spans="1:15" ht="12.75">
      <c r="A45" s="304">
        <v>39</v>
      </c>
      <c r="B45" s="314" t="s">
        <v>635</v>
      </c>
      <c r="C45" s="315" t="s">
        <v>501</v>
      </c>
      <c r="D45" s="219">
        <v>1</v>
      </c>
      <c r="E45" s="219">
        <v>5000</v>
      </c>
      <c r="F45" s="219">
        <v>0</v>
      </c>
      <c r="G45" s="219">
        <v>0</v>
      </c>
      <c r="H45" s="219">
        <v>0</v>
      </c>
      <c r="I45" s="219">
        <v>0</v>
      </c>
      <c r="J45" s="219">
        <v>0</v>
      </c>
      <c r="K45" s="219">
        <v>0</v>
      </c>
      <c r="L45" s="219">
        <v>0</v>
      </c>
      <c r="M45" s="219">
        <v>0</v>
      </c>
      <c r="N45" s="219">
        <v>0</v>
      </c>
      <c r="O45" s="305">
        <f t="shared" si="0"/>
        <v>5000</v>
      </c>
    </row>
    <row r="46" spans="1:15" ht="12.75">
      <c r="A46" s="304">
        <v>40</v>
      </c>
      <c r="B46" s="314" t="s">
        <v>362</v>
      </c>
      <c r="C46" s="315" t="s">
        <v>137</v>
      </c>
      <c r="D46" s="219">
        <v>0</v>
      </c>
      <c r="E46" s="219">
        <v>0</v>
      </c>
      <c r="F46" s="219">
        <v>0</v>
      </c>
      <c r="G46" s="219">
        <v>0</v>
      </c>
      <c r="H46" s="219">
        <v>1</v>
      </c>
      <c r="I46" s="219">
        <v>400</v>
      </c>
      <c r="J46" s="219">
        <v>1</v>
      </c>
      <c r="K46" s="219">
        <v>400</v>
      </c>
      <c r="L46" s="219">
        <v>0</v>
      </c>
      <c r="M46" s="219">
        <v>0</v>
      </c>
      <c r="N46" s="219">
        <v>0</v>
      </c>
      <c r="O46" s="305">
        <f t="shared" si="0"/>
        <v>800</v>
      </c>
    </row>
    <row r="47" spans="1:15" ht="12.75">
      <c r="A47" s="304">
        <v>41</v>
      </c>
      <c r="B47" s="314" t="s">
        <v>482</v>
      </c>
      <c r="C47" s="315" t="s">
        <v>137</v>
      </c>
      <c r="D47" s="219">
        <v>0</v>
      </c>
      <c r="E47" s="219">
        <v>0</v>
      </c>
      <c r="F47" s="219">
        <v>0</v>
      </c>
      <c r="G47" s="219">
        <v>0</v>
      </c>
      <c r="H47" s="219">
        <v>0</v>
      </c>
      <c r="I47" s="219">
        <v>0</v>
      </c>
      <c r="J47" s="219">
        <v>2</v>
      </c>
      <c r="K47" s="219">
        <v>100</v>
      </c>
      <c r="L47" s="219">
        <v>0</v>
      </c>
      <c r="M47" s="219">
        <v>0</v>
      </c>
      <c r="N47" s="219">
        <v>0</v>
      </c>
      <c r="O47" s="305">
        <f t="shared" si="0"/>
        <v>100</v>
      </c>
    </row>
    <row r="48" spans="1:15" ht="12.75">
      <c r="A48" s="304">
        <v>42</v>
      </c>
      <c r="B48" s="314" t="s">
        <v>636</v>
      </c>
      <c r="C48" s="315" t="s">
        <v>137</v>
      </c>
      <c r="D48" s="219">
        <v>1</v>
      </c>
      <c r="E48" s="219">
        <v>2000</v>
      </c>
      <c r="F48" s="219">
        <v>0</v>
      </c>
      <c r="G48" s="219">
        <v>0</v>
      </c>
      <c r="H48" s="219">
        <v>0</v>
      </c>
      <c r="I48" s="219">
        <v>0</v>
      </c>
      <c r="J48" s="219">
        <v>0</v>
      </c>
      <c r="K48" s="219">
        <v>0</v>
      </c>
      <c r="L48" s="219">
        <v>0</v>
      </c>
      <c r="M48" s="219">
        <v>0</v>
      </c>
      <c r="N48" s="219">
        <v>0</v>
      </c>
      <c r="O48" s="305">
        <f t="shared" si="0"/>
        <v>2000</v>
      </c>
    </row>
    <row r="49" spans="1:15" ht="12.75">
      <c r="A49" s="304">
        <v>43</v>
      </c>
      <c r="B49" s="314" t="s">
        <v>637</v>
      </c>
      <c r="C49" s="315" t="s">
        <v>137</v>
      </c>
      <c r="D49" s="219">
        <v>1</v>
      </c>
      <c r="E49" s="219">
        <v>3500</v>
      </c>
      <c r="F49" s="219">
        <v>0</v>
      </c>
      <c r="G49" s="219">
        <v>0</v>
      </c>
      <c r="H49" s="219">
        <v>0</v>
      </c>
      <c r="I49" s="219">
        <v>0</v>
      </c>
      <c r="J49" s="219">
        <v>0</v>
      </c>
      <c r="K49" s="219">
        <v>0</v>
      </c>
      <c r="L49" s="219">
        <v>0</v>
      </c>
      <c r="M49" s="219">
        <v>0</v>
      </c>
      <c r="N49" s="219">
        <v>0</v>
      </c>
      <c r="O49" s="305">
        <f t="shared" si="0"/>
        <v>3500</v>
      </c>
    </row>
    <row r="50" spans="1:15" ht="12.75">
      <c r="A50" s="304">
        <v>44</v>
      </c>
      <c r="B50" s="314" t="s">
        <v>638</v>
      </c>
      <c r="C50" s="315" t="s">
        <v>137</v>
      </c>
      <c r="D50" s="219">
        <v>1</v>
      </c>
      <c r="E50" s="219">
        <v>2000</v>
      </c>
      <c r="F50" s="219">
        <v>0</v>
      </c>
      <c r="G50" s="219">
        <v>0</v>
      </c>
      <c r="H50" s="219">
        <v>0</v>
      </c>
      <c r="I50" s="219">
        <v>0</v>
      </c>
      <c r="J50" s="219">
        <v>0</v>
      </c>
      <c r="K50" s="219">
        <v>0</v>
      </c>
      <c r="L50" s="219">
        <v>0</v>
      </c>
      <c r="M50" s="219">
        <v>0</v>
      </c>
      <c r="N50" s="219">
        <v>0</v>
      </c>
      <c r="O50" s="305">
        <f t="shared" si="0"/>
        <v>2000</v>
      </c>
    </row>
    <row r="51" spans="1:15" ht="12.75">
      <c r="A51" s="304">
        <v>45</v>
      </c>
      <c r="B51" s="314" t="s">
        <v>639</v>
      </c>
      <c r="C51" s="315" t="s">
        <v>137</v>
      </c>
      <c r="D51" s="219">
        <v>1</v>
      </c>
      <c r="E51" s="219">
        <v>12000</v>
      </c>
      <c r="F51" s="219">
        <v>0</v>
      </c>
      <c r="G51" s="219">
        <v>0</v>
      </c>
      <c r="H51" s="219">
        <v>0</v>
      </c>
      <c r="I51" s="219">
        <v>0</v>
      </c>
      <c r="J51" s="219">
        <v>0</v>
      </c>
      <c r="K51" s="219">
        <v>0</v>
      </c>
      <c r="L51" s="219">
        <v>0</v>
      </c>
      <c r="M51" s="219">
        <v>0</v>
      </c>
      <c r="N51" s="219">
        <v>0</v>
      </c>
      <c r="O51" s="305">
        <f t="shared" si="0"/>
        <v>12000</v>
      </c>
    </row>
    <row r="52" spans="1:15" ht="12.75">
      <c r="A52" s="304">
        <v>46</v>
      </c>
      <c r="B52" s="314" t="s">
        <v>483</v>
      </c>
      <c r="C52" s="315" t="s">
        <v>137</v>
      </c>
      <c r="D52" s="219">
        <v>0</v>
      </c>
      <c r="E52" s="219">
        <v>0</v>
      </c>
      <c r="F52" s="219">
        <v>2</v>
      </c>
      <c r="G52" s="219">
        <v>800</v>
      </c>
      <c r="H52" s="219">
        <v>0</v>
      </c>
      <c r="I52" s="219">
        <v>0</v>
      </c>
      <c r="J52" s="219"/>
      <c r="K52" s="219"/>
      <c r="L52" s="219">
        <v>0</v>
      </c>
      <c r="M52" s="219">
        <v>0</v>
      </c>
      <c r="N52" s="219">
        <v>0</v>
      </c>
      <c r="O52" s="305">
        <f t="shared" si="0"/>
        <v>800</v>
      </c>
    </row>
    <row r="53" spans="1:15" ht="12.75">
      <c r="A53" s="304">
        <v>47</v>
      </c>
      <c r="B53" s="314" t="s">
        <v>484</v>
      </c>
      <c r="C53" s="315" t="s">
        <v>137</v>
      </c>
      <c r="D53" s="219">
        <v>1</v>
      </c>
      <c r="E53" s="219">
        <v>500</v>
      </c>
      <c r="F53" s="219">
        <v>0</v>
      </c>
      <c r="G53" s="219">
        <v>0</v>
      </c>
      <c r="H53" s="219">
        <v>0</v>
      </c>
      <c r="I53" s="219">
        <v>0</v>
      </c>
      <c r="J53" s="219">
        <v>1</v>
      </c>
      <c r="K53" s="219">
        <v>1000</v>
      </c>
      <c r="L53" s="219">
        <v>0</v>
      </c>
      <c r="M53" s="219">
        <v>0</v>
      </c>
      <c r="N53" s="219">
        <v>0</v>
      </c>
      <c r="O53" s="305">
        <f t="shared" si="0"/>
        <v>1500</v>
      </c>
    </row>
    <row r="54" spans="1:15" ht="12.75">
      <c r="A54" s="304">
        <v>48</v>
      </c>
      <c r="B54" s="314" t="s">
        <v>485</v>
      </c>
      <c r="C54" s="315" t="s">
        <v>137</v>
      </c>
      <c r="D54" s="219">
        <v>1</v>
      </c>
      <c r="E54" s="219">
        <v>250</v>
      </c>
      <c r="F54" s="219">
        <v>0</v>
      </c>
      <c r="G54" s="219">
        <v>0</v>
      </c>
      <c r="H54" s="219">
        <v>0</v>
      </c>
      <c r="I54" s="219">
        <v>0</v>
      </c>
      <c r="J54" s="219">
        <v>1</v>
      </c>
      <c r="K54" s="219">
        <v>400</v>
      </c>
      <c r="L54" s="219">
        <v>0</v>
      </c>
      <c r="M54" s="219">
        <v>0</v>
      </c>
      <c r="N54" s="219">
        <v>0</v>
      </c>
      <c r="O54" s="305">
        <f t="shared" si="0"/>
        <v>650</v>
      </c>
    </row>
    <row r="55" spans="1:15" ht="12.75">
      <c r="A55" s="304">
        <v>49</v>
      </c>
      <c r="B55" s="314" t="s">
        <v>486</v>
      </c>
      <c r="C55" s="315" t="s">
        <v>137</v>
      </c>
      <c r="D55" s="219">
        <v>1</v>
      </c>
      <c r="E55" s="219">
        <v>250</v>
      </c>
      <c r="F55" s="219">
        <v>0</v>
      </c>
      <c r="G55" s="219">
        <v>0</v>
      </c>
      <c r="H55" s="219">
        <v>0</v>
      </c>
      <c r="I55" s="219">
        <v>0</v>
      </c>
      <c r="J55" s="219">
        <v>1</v>
      </c>
      <c r="K55" s="219">
        <v>200</v>
      </c>
      <c r="L55" s="219">
        <v>0</v>
      </c>
      <c r="M55" s="219">
        <v>0</v>
      </c>
      <c r="N55" s="219">
        <v>0</v>
      </c>
      <c r="O55" s="305">
        <f t="shared" si="0"/>
        <v>450</v>
      </c>
    </row>
    <row r="56" spans="1:15" ht="12.75">
      <c r="A56" s="304">
        <v>50</v>
      </c>
      <c r="B56" s="314" t="s">
        <v>640</v>
      </c>
      <c r="C56" s="315" t="s">
        <v>137</v>
      </c>
      <c r="D56" s="219">
        <v>0</v>
      </c>
      <c r="E56" s="219">
        <v>0</v>
      </c>
      <c r="F56" s="219">
        <v>0</v>
      </c>
      <c r="G56" s="219">
        <v>0</v>
      </c>
      <c r="H56" s="219">
        <v>1</v>
      </c>
      <c r="I56" s="219">
        <v>30000</v>
      </c>
      <c r="J56" s="219">
        <v>0</v>
      </c>
      <c r="K56" s="219">
        <v>0</v>
      </c>
      <c r="L56" s="219">
        <v>0</v>
      </c>
      <c r="M56" s="219">
        <v>0</v>
      </c>
      <c r="N56" s="219">
        <v>0</v>
      </c>
      <c r="O56" s="305">
        <f t="shared" si="0"/>
        <v>30000</v>
      </c>
    </row>
    <row r="57" spans="1:15" ht="12.75">
      <c r="A57" s="304">
        <v>51</v>
      </c>
      <c r="B57" s="314" t="s">
        <v>488</v>
      </c>
      <c r="C57" s="315" t="s">
        <v>137</v>
      </c>
      <c r="D57" s="219">
        <v>0</v>
      </c>
      <c r="E57" s="219">
        <v>0</v>
      </c>
      <c r="F57" s="219">
        <v>1</v>
      </c>
      <c r="G57" s="219">
        <v>8000</v>
      </c>
      <c r="H57" s="219">
        <v>0</v>
      </c>
      <c r="I57" s="219">
        <v>0</v>
      </c>
      <c r="J57" s="219">
        <v>0</v>
      </c>
      <c r="K57" s="219">
        <v>0</v>
      </c>
      <c r="L57" s="219">
        <v>0</v>
      </c>
      <c r="M57" s="219">
        <v>10000</v>
      </c>
      <c r="N57" s="219">
        <v>0</v>
      </c>
      <c r="O57" s="305">
        <f t="shared" si="0"/>
        <v>18000</v>
      </c>
    </row>
    <row r="58" spans="1:15" ht="12.75">
      <c r="A58" s="304">
        <v>52</v>
      </c>
      <c r="B58" s="314" t="s">
        <v>641</v>
      </c>
      <c r="C58" s="315" t="s">
        <v>137</v>
      </c>
      <c r="D58" s="219">
        <v>0</v>
      </c>
      <c r="E58" s="219">
        <v>0</v>
      </c>
      <c r="F58" s="219">
        <v>1</v>
      </c>
      <c r="G58" s="219">
        <v>100000</v>
      </c>
      <c r="H58" s="219">
        <v>0</v>
      </c>
      <c r="I58" s="219">
        <v>0</v>
      </c>
      <c r="J58" s="219">
        <v>0</v>
      </c>
      <c r="K58" s="219">
        <v>0</v>
      </c>
      <c r="L58" s="219">
        <v>0</v>
      </c>
      <c r="M58" s="219">
        <v>0</v>
      </c>
      <c r="N58" s="219">
        <v>0</v>
      </c>
      <c r="O58" s="305">
        <f t="shared" si="0"/>
        <v>100000</v>
      </c>
    </row>
    <row r="59" spans="1:15" ht="12.75">
      <c r="A59" s="304">
        <v>53</v>
      </c>
      <c r="B59" s="314" t="s">
        <v>642</v>
      </c>
      <c r="C59" s="315" t="s">
        <v>137</v>
      </c>
      <c r="D59" s="219">
        <v>1</v>
      </c>
      <c r="E59" s="219">
        <v>5000</v>
      </c>
      <c r="F59" s="219">
        <v>6</v>
      </c>
      <c r="G59" s="219">
        <v>3000</v>
      </c>
      <c r="H59" s="219">
        <v>1</v>
      </c>
      <c r="I59" s="219">
        <v>1000</v>
      </c>
      <c r="J59" s="219">
        <v>1</v>
      </c>
      <c r="K59" s="219">
        <v>1000</v>
      </c>
      <c r="L59" s="219">
        <v>5</v>
      </c>
      <c r="M59" s="219">
        <v>5000</v>
      </c>
      <c r="N59" s="219">
        <v>0</v>
      </c>
      <c r="O59" s="305">
        <f t="shared" si="0"/>
        <v>15000</v>
      </c>
    </row>
    <row r="60" spans="1:15" ht="12.75">
      <c r="A60" s="304">
        <v>54</v>
      </c>
      <c r="B60" s="314" t="s">
        <v>489</v>
      </c>
      <c r="C60" s="315" t="s">
        <v>137</v>
      </c>
      <c r="D60" s="219">
        <v>0</v>
      </c>
      <c r="E60" s="219">
        <v>0</v>
      </c>
      <c r="F60" s="219">
        <v>40</v>
      </c>
      <c r="G60" s="219">
        <v>1250</v>
      </c>
      <c r="H60" s="219">
        <v>0</v>
      </c>
      <c r="I60" s="219">
        <v>5000</v>
      </c>
      <c r="J60" s="219">
        <v>0</v>
      </c>
      <c r="K60" s="219">
        <v>2000</v>
      </c>
      <c r="L60" s="219">
        <v>0</v>
      </c>
      <c r="M60" s="219">
        <v>0</v>
      </c>
      <c r="N60" s="219">
        <v>0</v>
      </c>
      <c r="O60" s="305">
        <f t="shared" si="0"/>
        <v>8250</v>
      </c>
    </row>
    <row r="61" spans="1:15" ht="12.75">
      <c r="A61" s="304">
        <v>55</v>
      </c>
      <c r="B61" s="314" t="s">
        <v>490</v>
      </c>
      <c r="C61" s="315" t="s">
        <v>501</v>
      </c>
      <c r="D61" s="219">
        <v>0</v>
      </c>
      <c r="E61" s="219">
        <v>30000</v>
      </c>
      <c r="F61" s="219">
        <v>0</v>
      </c>
      <c r="G61" s="219">
        <v>0</v>
      </c>
      <c r="H61" s="219">
        <v>0</v>
      </c>
      <c r="I61" s="219">
        <v>0</v>
      </c>
      <c r="J61" s="219">
        <v>0</v>
      </c>
      <c r="K61" s="219">
        <v>0</v>
      </c>
      <c r="L61" s="219">
        <v>0</v>
      </c>
      <c r="M61" s="219">
        <v>0</v>
      </c>
      <c r="N61" s="219">
        <v>0</v>
      </c>
      <c r="O61" s="305">
        <f t="shared" si="0"/>
        <v>30000</v>
      </c>
    </row>
    <row r="62" spans="1:15" ht="12.75">
      <c r="A62" s="304">
        <v>56</v>
      </c>
      <c r="B62" s="310" t="s">
        <v>286</v>
      </c>
      <c r="C62" s="311" t="s">
        <v>501</v>
      </c>
      <c r="D62" s="219">
        <v>0</v>
      </c>
      <c r="E62" s="219">
        <v>0</v>
      </c>
      <c r="F62" s="219">
        <v>0</v>
      </c>
      <c r="G62" s="219">
        <v>0</v>
      </c>
      <c r="H62" s="219">
        <v>0</v>
      </c>
      <c r="I62" s="219">
        <v>0</v>
      </c>
      <c r="J62" s="219">
        <v>0</v>
      </c>
      <c r="K62" s="219">
        <v>1000</v>
      </c>
      <c r="L62" s="219">
        <v>0</v>
      </c>
      <c r="M62" s="219">
        <v>5000</v>
      </c>
      <c r="N62" s="219">
        <v>0</v>
      </c>
      <c r="O62" s="305">
        <f t="shared" si="0"/>
        <v>6000</v>
      </c>
    </row>
    <row r="63" spans="1:15" ht="12.75">
      <c r="A63" s="304">
        <v>57</v>
      </c>
      <c r="B63" s="310" t="s">
        <v>643</v>
      </c>
      <c r="C63" s="311" t="s">
        <v>137</v>
      </c>
      <c r="D63" s="219">
        <v>1</v>
      </c>
      <c r="E63" s="219">
        <v>7000</v>
      </c>
      <c r="F63" s="219">
        <v>0</v>
      </c>
      <c r="G63" s="219">
        <v>0</v>
      </c>
      <c r="H63" s="219">
        <v>0</v>
      </c>
      <c r="I63" s="219">
        <v>0</v>
      </c>
      <c r="J63" s="219">
        <v>0</v>
      </c>
      <c r="K63" s="219">
        <v>0</v>
      </c>
      <c r="L63" s="219">
        <v>0</v>
      </c>
      <c r="M63" s="219">
        <v>0</v>
      </c>
      <c r="N63" s="219">
        <v>0</v>
      </c>
      <c r="O63" s="305">
        <f t="shared" si="0"/>
        <v>7000</v>
      </c>
    </row>
    <row r="64" spans="1:15" ht="12.75">
      <c r="A64" s="304">
        <v>58</v>
      </c>
      <c r="B64" s="310" t="s">
        <v>491</v>
      </c>
      <c r="C64" s="311" t="s">
        <v>501</v>
      </c>
      <c r="D64" s="219">
        <v>0</v>
      </c>
      <c r="E64" s="219">
        <v>10000</v>
      </c>
      <c r="F64" s="219">
        <v>0</v>
      </c>
      <c r="G64" s="219">
        <v>0</v>
      </c>
      <c r="H64" s="219">
        <v>0</v>
      </c>
      <c r="I64" s="219">
        <v>0</v>
      </c>
      <c r="J64" s="219">
        <v>0</v>
      </c>
      <c r="K64" s="219">
        <v>0</v>
      </c>
      <c r="L64" s="219">
        <v>0</v>
      </c>
      <c r="M64" s="219">
        <v>0</v>
      </c>
      <c r="N64" s="219">
        <v>0</v>
      </c>
      <c r="O64" s="305">
        <f t="shared" si="0"/>
        <v>10000</v>
      </c>
    </row>
    <row r="65" spans="1:15" ht="12.75">
      <c r="A65" s="304">
        <v>59</v>
      </c>
      <c r="B65" s="310" t="s">
        <v>492</v>
      </c>
      <c r="C65" s="311" t="s">
        <v>501</v>
      </c>
      <c r="D65" s="219">
        <v>0</v>
      </c>
      <c r="E65" s="219">
        <v>0</v>
      </c>
      <c r="F65" s="219">
        <v>0</v>
      </c>
      <c r="G65" s="219">
        <v>0</v>
      </c>
      <c r="H65" s="219">
        <v>1</v>
      </c>
      <c r="I65" s="219">
        <v>10000</v>
      </c>
      <c r="J65" s="219">
        <v>0</v>
      </c>
      <c r="K65" s="219">
        <v>0</v>
      </c>
      <c r="L65" s="219">
        <v>0</v>
      </c>
      <c r="M65" s="219">
        <v>0</v>
      </c>
      <c r="N65" s="219">
        <v>0</v>
      </c>
      <c r="O65" s="305">
        <f t="shared" si="0"/>
        <v>10000</v>
      </c>
    </row>
    <row r="66" spans="1:15" ht="12.75">
      <c r="A66" s="304">
        <v>60</v>
      </c>
      <c r="B66" s="310" t="s">
        <v>493</v>
      </c>
      <c r="C66" s="311" t="s">
        <v>137</v>
      </c>
      <c r="D66" s="219">
        <v>0</v>
      </c>
      <c r="E66" s="219">
        <v>0</v>
      </c>
      <c r="F66" s="219">
        <v>0</v>
      </c>
      <c r="G66" s="219">
        <v>0</v>
      </c>
      <c r="H66" s="219">
        <v>0</v>
      </c>
      <c r="I66" s="219">
        <v>0</v>
      </c>
      <c r="J66" s="219">
        <v>0</v>
      </c>
      <c r="K66" s="219">
        <v>1200</v>
      </c>
      <c r="L66" s="219">
        <v>0</v>
      </c>
      <c r="M66" s="219">
        <v>0</v>
      </c>
      <c r="N66" s="219">
        <v>0</v>
      </c>
      <c r="O66" s="305">
        <f t="shared" si="0"/>
        <v>1200</v>
      </c>
    </row>
    <row r="67" spans="1:15" ht="12.75">
      <c r="A67" s="304">
        <v>61</v>
      </c>
      <c r="B67" s="310" t="s">
        <v>499</v>
      </c>
      <c r="C67" s="311" t="s">
        <v>501</v>
      </c>
      <c r="D67" s="219">
        <v>0</v>
      </c>
      <c r="E67" s="219">
        <v>0</v>
      </c>
      <c r="F67" s="219">
        <v>54</v>
      </c>
      <c r="G67" s="219">
        <v>818</v>
      </c>
      <c r="H67" s="219">
        <v>0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305">
        <f t="shared" si="0"/>
        <v>818</v>
      </c>
    </row>
    <row r="68" spans="1:15" ht="12.75">
      <c r="A68" s="304">
        <v>62</v>
      </c>
      <c r="B68" s="310" t="s">
        <v>500</v>
      </c>
      <c r="C68" s="311" t="s">
        <v>501</v>
      </c>
      <c r="D68" s="219">
        <v>0</v>
      </c>
      <c r="E68" s="219">
        <v>0</v>
      </c>
      <c r="F68" s="219">
        <v>24</v>
      </c>
      <c r="G68" s="219">
        <v>3602</v>
      </c>
      <c r="H68" s="219">
        <v>0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305">
        <f t="shared" si="0"/>
        <v>3602</v>
      </c>
    </row>
    <row r="69" spans="1:15" ht="12.75">
      <c r="A69" s="304">
        <v>63</v>
      </c>
      <c r="B69" s="310" t="s">
        <v>494</v>
      </c>
      <c r="C69" s="311" t="s">
        <v>501</v>
      </c>
      <c r="D69" s="219">
        <v>0</v>
      </c>
      <c r="E69" s="219">
        <v>0</v>
      </c>
      <c r="F69" s="219">
        <v>0</v>
      </c>
      <c r="G69" s="219">
        <v>0</v>
      </c>
      <c r="H69" s="219">
        <v>0</v>
      </c>
      <c r="I69" s="219">
        <v>15000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305">
        <f t="shared" si="0"/>
        <v>15000</v>
      </c>
    </row>
    <row r="70" spans="1:15" ht="12.75">
      <c r="A70" s="304">
        <v>64</v>
      </c>
      <c r="B70" s="310" t="s">
        <v>644</v>
      </c>
      <c r="C70" s="311" t="s">
        <v>501</v>
      </c>
      <c r="D70" s="219">
        <v>0</v>
      </c>
      <c r="E70" s="219">
        <v>0</v>
      </c>
      <c r="F70" s="219">
        <v>0</v>
      </c>
      <c r="G70" s="219">
        <v>0</v>
      </c>
      <c r="H70" s="219">
        <v>5</v>
      </c>
      <c r="I70" s="219">
        <v>5000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305">
        <f t="shared" si="0"/>
        <v>5000</v>
      </c>
    </row>
    <row r="71" spans="1:15" ht="12.75">
      <c r="A71" s="304">
        <v>65</v>
      </c>
      <c r="B71" s="310" t="s">
        <v>645</v>
      </c>
      <c r="C71" s="311" t="s">
        <v>501</v>
      </c>
      <c r="D71" s="219">
        <v>0</v>
      </c>
      <c r="E71" s="219">
        <v>0</v>
      </c>
      <c r="F71" s="219">
        <v>0</v>
      </c>
      <c r="G71" s="219">
        <v>0</v>
      </c>
      <c r="H71" s="219">
        <v>1</v>
      </c>
      <c r="I71" s="219">
        <v>600</v>
      </c>
      <c r="J71" s="219">
        <v>0</v>
      </c>
      <c r="K71" s="219">
        <v>300</v>
      </c>
      <c r="L71" s="219">
        <v>0</v>
      </c>
      <c r="M71" s="219">
        <v>0</v>
      </c>
      <c r="N71" s="219">
        <v>0</v>
      </c>
      <c r="O71" s="305">
        <f>E71+G71+I71+K71+M71</f>
        <v>900</v>
      </c>
    </row>
    <row r="72" spans="1:15" ht="12.75">
      <c r="A72" s="316"/>
      <c r="B72" s="463" t="s">
        <v>108</v>
      </c>
      <c r="C72" s="463">
        <v>0</v>
      </c>
      <c r="D72" s="464">
        <v>0</v>
      </c>
      <c r="E72" s="464">
        <f>SUM(E7:E71)</f>
        <v>675200</v>
      </c>
      <c r="F72" s="464">
        <v>0</v>
      </c>
      <c r="G72" s="464">
        <f>SUM(G7:G71)</f>
        <v>1547970</v>
      </c>
      <c r="H72" s="464">
        <v>0</v>
      </c>
      <c r="I72" s="464">
        <f>SUM(I7:I71)</f>
        <v>960000</v>
      </c>
      <c r="J72" s="464">
        <v>0</v>
      </c>
      <c r="K72" s="464">
        <f>SUM(K7:K71)</f>
        <v>77500</v>
      </c>
      <c r="L72" s="464">
        <v>0</v>
      </c>
      <c r="M72" s="464">
        <f>SUM(M7:M71)</f>
        <v>181000</v>
      </c>
      <c r="N72" s="464">
        <f>D72+F72+H72+J72+L72</f>
        <v>0</v>
      </c>
      <c r="O72" s="464">
        <f>E72+G72+I72+K72+M72</f>
        <v>3441670</v>
      </c>
    </row>
  </sheetData>
  <sheetProtection/>
  <mergeCells count="10">
    <mergeCell ref="A3:O3"/>
    <mergeCell ref="J5:K5"/>
    <mergeCell ref="L5:M5"/>
    <mergeCell ref="N5:O5"/>
    <mergeCell ref="A5:A6"/>
    <mergeCell ref="B5:B6"/>
    <mergeCell ref="C5:C6"/>
    <mergeCell ref="D5:E5"/>
    <mergeCell ref="F5:G5"/>
    <mergeCell ref="H5:I5"/>
  </mergeCells>
  <printOptions horizontalCentered="1"/>
  <pageMargins left="0.7480314960629921" right="0.7480314960629921" top="0.7874015748031497" bottom="0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3" max="3" width="5.00390625" style="0" customWidth="1"/>
    <col min="4" max="4" width="7.7109375" style="0" customWidth="1"/>
    <col min="6" max="6" width="7.7109375" style="0" customWidth="1"/>
    <col min="8" max="8" width="7.7109375" style="0" customWidth="1"/>
    <col min="10" max="10" width="7.7109375" style="0" customWidth="1"/>
    <col min="12" max="12" width="7.7109375" style="0" customWidth="1"/>
    <col min="14" max="14" width="7.7109375" style="0" customWidth="1"/>
  </cols>
  <sheetData>
    <row r="1" spans="1:15" ht="12.75">
      <c r="A1" s="51" t="s">
        <v>22</v>
      </c>
      <c r="B1" s="51"/>
      <c r="C1" s="51"/>
      <c r="O1" s="317"/>
    </row>
    <row r="2" spans="1:15" ht="12.75">
      <c r="A2" s="51" t="s">
        <v>23</v>
      </c>
      <c r="B2" s="51"/>
      <c r="C2" s="51"/>
      <c r="O2" s="8"/>
    </row>
    <row r="5" spans="1:15" ht="12.75">
      <c r="A5" s="484" t="s">
        <v>534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8" spans="14:15" ht="12.75">
      <c r="N8" s="715" t="s">
        <v>503</v>
      </c>
      <c r="O8" s="715"/>
    </row>
    <row r="10" spans="1:15" ht="12.75">
      <c r="A10" s="762" t="s">
        <v>250</v>
      </c>
      <c r="B10" s="763"/>
      <c r="C10" s="766" t="s">
        <v>274</v>
      </c>
      <c r="D10" s="768" t="s">
        <v>263</v>
      </c>
      <c r="E10" s="768"/>
      <c r="F10" s="743" t="s">
        <v>264</v>
      </c>
      <c r="G10" s="745"/>
      <c r="H10" s="743" t="s">
        <v>265</v>
      </c>
      <c r="I10" s="745"/>
      <c r="J10" s="743" t="s">
        <v>266</v>
      </c>
      <c r="K10" s="745"/>
      <c r="L10" s="743" t="s">
        <v>273</v>
      </c>
      <c r="M10" s="745"/>
      <c r="N10" s="743" t="s">
        <v>130</v>
      </c>
      <c r="O10" s="745"/>
    </row>
    <row r="11" spans="1:15" ht="12.75">
      <c r="A11" s="764"/>
      <c r="B11" s="765"/>
      <c r="C11" s="767"/>
      <c r="D11" s="460" t="s">
        <v>465</v>
      </c>
      <c r="E11" s="461" t="s">
        <v>466</v>
      </c>
      <c r="F11" s="460" t="s">
        <v>465</v>
      </c>
      <c r="G11" s="461" t="s">
        <v>466</v>
      </c>
      <c r="H11" s="460" t="s">
        <v>465</v>
      </c>
      <c r="I11" s="461" t="s">
        <v>466</v>
      </c>
      <c r="J11" s="460" t="s">
        <v>465</v>
      </c>
      <c r="K11" s="461" t="s">
        <v>466</v>
      </c>
      <c r="L11" s="460" t="s">
        <v>465</v>
      </c>
      <c r="M11" s="461" t="s">
        <v>466</v>
      </c>
      <c r="N11" s="460" t="s">
        <v>465</v>
      </c>
      <c r="O11" s="461" t="s">
        <v>466</v>
      </c>
    </row>
    <row r="12" spans="1:15" ht="12.75">
      <c r="A12" s="758" t="s">
        <v>251</v>
      </c>
      <c r="B12" s="759"/>
      <c r="C12" s="465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7"/>
    </row>
    <row r="13" spans="1:15" ht="12.75">
      <c r="A13" s="760" t="s">
        <v>252</v>
      </c>
      <c r="B13" s="761"/>
      <c r="C13" s="468" t="s">
        <v>229</v>
      </c>
      <c r="D13" s="469">
        <v>8</v>
      </c>
      <c r="E13" s="469">
        <v>40000</v>
      </c>
      <c r="F13" s="470">
        <v>16.7</v>
      </c>
      <c r="G13" s="75">
        <v>48000</v>
      </c>
      <c r="H13" s="471">
        <v>6.5</v>
      </c>
      <c r="I13" s="469">
        <v>65000</v>
      </c>
      <c r="J13" s="469">
        <v>4</v>
      </c>
      <c r="K13" s="469">
        <v>24000</v>
      </c>
      <c r="L13" s="469">
        <v>0</v>
      </c>
      <c r="M13" s="469">
        <v>0</v>
      </c>
      <c r="N13" s="469">
        <v>0</v>
      </c>
      <c r="O13" s="319">
        <f>E13+G13+I13+K13+M13</f>
        <v>177000</v>
      </c>
    </row>
    <row r="14" spans="1:15" ht="12.75">
      <c r="A14" s="752" t="s">
        <v>253</v>
      </c>
      <c r="B14" s="753"/>
      <c r="C14" s="468" t="s">
        <v>137</v>
      </c>
      <c r="D14" s="469">
        <v>15</v>
      </c>
      <c r="E14" s="469">
        <v>15000</v>
      </c>
      <c r="F14" s="75">
        <v>3</v>
      </c>
      <c r="G14" s="75">
        <v>50000</v>
      </c>
      <c r="H14" s="469">
        <v>3</v>
      </c>
      <c r="I14" s="469">
        <v>30000</v>
      </c>
      <c r="J14" s="469">
        <v>0</v>
      </c>
      <c r="K14" s="469">
        <v>0</v>
      </c>
      <c r="L14" s="469">
        <v>0</v>
      </c>
      <c r="M14" s="469">
        <v>0</v>
      </c>
      <c r="N14" s="469">
        <v>0</v>
      </c>
      <c r="O14" s="319">
        <f>E14+G14+I14+K14+M14</f>
        <v>95000</v>
      </c>
    </row>
    <row r="15" spans="1:15" ht="12.75">
      <c r="A15" s="752" t="s">
        <v>254</v>
      </c>
      <c r="B15" s="753"/>
      <c r="C15" s="468" t="s">
        <v>495</v>
      </c>
      <c r="D15" s="469">
        <v>0</v>
      </c>
      <c r="E15" s="469">
        <v>0</v>
      </c>
      <c r="F15" s="75">
        <v>1</v>
      </c>
      <c r="G15" s="75">
        <v>10000</v>
      </c>
      <c r="H15" s="469">
        <v>1</v>
      </c>
      <c r="I15" s="469">
        <v>28280</v>
      </c>
      <c r="J15" s="469">
        <v>0</v>
      </c>
      <c r="K15" s="469">
        <v>0</v>
      </c>
      <c r="L15" s="469">
        <v>0</v>
      </c>
      <c r="M15" s="469">
        <v>0</v>
      </c>
      <c r="N15" s="469">
        <v>0</v>
      </c>
      <c r="O15" s="319">
        <f>E15+G15+I15+K15+M15</f>
        <v>38280</v>
      </c>
    </row>
    <row r="16" spans="1:15" ht="12.75">
      <c r="A16" s="472" t="s">
        <v>646</v>
      </c>
      <c r="B16" s="473"/>
      <c r="C16" s="468" t="s">
        <v>137</v>
      </c>
      <c r="D16" s="469">
        <v>3</v>
      </c>
      <c r="E16" s="469">
        <v>4500</v>
      </c>
      <c r="F16" s="75">
        <v>0</v>
      </c>
      <c r="G16" s="75">
        <v>0</v>
      </c>
      <c r="H16" s="469">
        <v>0</v>
      </c>
      <c r="I16" s="469">
        <v>0</v>
      </c>
      <c r="J16" s="469">
        <v>0</v>
      </c>
      <c r="K16" s="469">
        <v>0</v>
      </c>
      <c r="L16" s="469">
        <v>0</v>
      </c>
      <c r="M16" s="469">
        <v>0</v>
      </c>
      <c r="N16" s="469">
        <v>0</v>
      </c>
      <c r="O16" s="319">
        <f>E16+G16+I16+K16+M16</f>
        <v>4500</v>
      </c>
    </row>
    <row r="17" spans="1:15" ht="12.75">
      <c r="A17" s="752" t="s">
        <v>255</v>
      </c>
      <c r="B17" s="753"/>
      <c r="C17" s="474" t="s">
        <v>403</v>
      </c>
      <c r="D17" s="469">
        <v>0</v>
      </c>
      <c r="E17" s="469">
        <v>0</v>
      </c>
      <c r="F17" s="75">
        <v>0</v>
      </c>
      <c r="G17" s="75">
        <v>5000</v>
      </c>
      <c r="H17" s="469">
        <v>0</v>
      </c>
      <c r="I17" s="469">
        <v>80000</v>
      </c>
      <c r="J17" s="469">
        <v>0</v>
      </c>
      <c r="K17" s="469">
        <v>4000</v>
      </c>
      <c r="L17" s="469">
        <v>0</v>
      </c>
      <c r="M17" s="469">
        <v>0</v>
      </c>
      <c r="N17" s="469">
        <v>0</v>
      </c>
      <c r="O17" s="319">
        <f>E17+G17+I17+K17+M17</f>
        <v>89000</v>
      </c>
    </row>
    <row r="18" spans="1:15" ht="12.75">
      <c r="A18" s="756" t="s">
        <v>256</v>
      </c>
      <c r="B18" s="757"/>
      <c r="C18" s="475"/>
      <c r="D18" s="79">
        <v>0</v>
      </c>
      <c r="E18" s="79">
        <f>SUM(E13:E17)</f>
        <v>59500</v>
      </c>
      <c r="F18" s="79">
        <v>0</v>
      </c>
      <c r="G18" s="79">
        <f>SUM(G13:G17)</f>
        <v>113000</v>
      </c>
      <c r="H18" s="79">
        <v>0</v>
      </c>
      <c r="I18" s="79">
        <f>SUM(I13:I17)</f>
        <v>203280</v>
      </c>
      <c r="J18" s="79">
        <v>0</v>
      </c>
      <c r="K18" s="79">
        <f>SUM(K13:K17)</f>
        <v>28000</v>
      </c>
      <c r="L18" s="79">
        <v>0</v>
      </c>
      <c r="M18" s="79">
        <f>SUM(M13:M17)</f>
        <v>0</v>
      </c>
      <c r="N18" s="79">
        <v>0</v>
      </c>
      <c r="O18" s="59">
        <f>SUM(O13:O17)</f>
        <v>403780</v>
      </c>
    </row>
    <row r="19" spans="1:15" ht="12.75">
      <c r="A19" s="758" t="s">
        <v>257</v>
      </c>
      <c r="B19" s="759"/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750"/>
      <c r="N19" s="750"/>
      <c r="O19" s="751"/>
    </row>
    <row r="20" spans="1:15" ht="12.75">
      <c r="A20" s="752" t="s">
        <v>258</v>
      </c>
      <c r="B20" s="753"/>
      <c r="C20" s="478" t="s">
        <v>137</v>
      </c>
      <c r="D20" s="105">
        <v>2</v>
      </c>
      <c r="E20" s="105">
        <v>16000</v>
      </c>
      <c r="F20" s="77">
        <v>1</v>
      </c>
      <c r="G20" s="77">
        <v>5000</v>
      </c>
      <c r="H20" s="105">
        <v>0</v>
      </c>
      <c r="I20" s="105">
        <v>0</v>
      </c>
      <c r="J20" s="105">
        <v>0</v>
      </c>
      <c r="K20" s="105">
        <v>10000</v>
      </c>
      <c r="L20" s="105">
        <v>0</v>
      </c>
      <c r="M20" s="105">
        <v>0</v>
      </c>
      <c r="N20" s="469">
        <v>0</v>
      </c>
      <c r="O20" s="319">
        <f aca="true" t="shared" si="0" ref="O20:O26">E20+G20+I20+K20+M20</f>
        <v>31000</v>
      </c>
    </row>
    <row r="21" spans="1:15" ht="12.75">
      <c r="A21" s="472" t="s">
        <v>496</v>
      </c>
      <c r="B21" s="473"/>
      <c r="C21" s="478" t="s">
        <v>137</v>
      </c>
      <c r="D21" s="105">
        <v>1</v>
      </c>
      <c r="E21" s="105">
        <v>10000</v>
      </c>
      <c r="F21" s="77">
        <v>1</v>
      </c>
      <c r="G21" s="77">
        <v>5000</v>
      </c>
      <c r="H21" s="105">
        <v>0</v>
      </c>
      <c r="I21" s="105">
        <v>0</v>
      </c>
      <c r="J21" s="105">
        <v>0</v>
      </c>
      <c r="K21" s="105">
        <v>10000</v>
      </c>
      <c r="L21" s="105">
        <v>0</v>
      </c>
      <c r="M21" s="105">
        <v>0</v>
      </c>
      <c r="N21" s="469">
        <v>0</v>
      </c>
      <c r="O21" s="319">
        <f t="shared" si="0"/>
        <v>25000</v>
      </c>
    </row>
    <row r="22" spans="1:15" ht="12.75">
      <c r="A22" s="472" t="s">
        <v>396</v>
      </c>
      <c r="B22" s="473"/>
      <c r="C22" s="478" t="s">
        <v>137</v>
      </c>
      <c r="D22" s="105">
        <v>0</v>
      </c>
      <c r="E22" s="105">
        <v>0</v>
      </c>
      <c r="F22" s="77">
        <v>2</v>
      </c>
      <c r="G22" s="77">
        <v>10000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469">
        <v>0</v>
      </c>
      <c r="O22" s="319">
        <f t="shared" si="0"/>
        <v>10000</v>
      </c>
    </row>
    <row r="23" spans="1:15" ht="12.75">
      <c r="A23" s="472" t="s">
        <v>259</v>
      </c>
      <c r="B23" s="473"/>
      <c r="C23" s="478" t="s">
        <v>137</v>
      </c>
      <c r="D23" s="105">
        <v>0</v>
      </c>
      <c r="E23" s="105">
        <v>0</v>
      </c>
      <c r="F23" s="77">
        <v>1</v>
      </c>
      <c r="G23" s="77">
        <v>5000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469">
        <v>0</v>
      </c>
      <c r="O23" s="319">
        <f t="shared" si="0"/>
        <v>5000</v>
      </c>
    </row>
    <row r="24" spans="1:15" ht="12.75">
      <c r="A24" s="472" t="s">
        <v>498</v>
      </c>
      <c r="B24" s="473"/>
      <c r="C24" s="478"/>
      <c r="D24" s="105">
        <v>0</v>
      </c>
      <c r="E24" s="105">
        <v>0</v>
      </c>
      <c r="F24" s="320">
        <v>0</v>
      </c>
      <c r="G24" s="320">
        <v>0</v>
      </c>
      <c r="H24" s="105">
        <v>0</v>
      </c>
      <c r="I24" s="105">
        <v>0</v>
      </c>
      <c r="J24" s="105">
        <v>0</v>
      </c>
      <c r="K24" s="105">
        <v>1000</v>
      </c>
      <c r="L24" s="105">
        <v>0</v>
      </c>
      <c r="M24" s="105">
        <v>0</v>
      </c>
      <c r="N24" s="469">
        <v>0</v>
      </c>
      <c r="O24" s="319">
        <f t="shared" si="0"/>
        <v>1000</v>
      </c>
    </row>
    <row r="25" spans="1:15" ht="12.75">
      <c r="A25" s="472" t="s">
        <v>497</v>
      </c>
      <c r="B25" s="473"/>
      <c r="C25" s="478"/>
      <c r="D25" s="105">
        <v>0</v>
      </c>
      <c r="E25" s="105">
        <v>0</v>
      </c>
      <c r="F25" s="320">
        <v>0</v>
      </c>
      <c r="G25" s="320">
        <v>0</v>
      </c>
      <c r="H25" s="105">
        <v>0</v>
      </c>
      <c r="I25" s="105">
        <v>2000</v>
      </c>
      <c r="J25" s="105">
        <v>0</v>
      </c>
      <c r="K25" s="105">
        <v>0</v>
      </c>
      <c r="L25" s="105">
        <v>0</v>
      </c>
      <c r="M25" s="105">
        <v>0</v>
      </c>
      <c r="N25" s="469">
        <v>0</v>
      </c>
      <c r="O25" s="319">
        <f t="shared" si="0"/>
        <v>2000</v>
      </c>
    </row>
    <row r="26" spans="1:15" ht="12.75">
      <c r="A26" s="472" t="s">
        <v>455</v>
      </c>
      <c r="B26" s="473"/>
      <c r="C26" s="478"/>
      <c r="D26" s="105">
        <v>0</v>
      </c>
      <c r="E26" s="105">
        <v>0</v>
      </c>
      <c r="F26" s="320">
        <v>0</v>
      </c>
      <c r="G26" s="320">
        <v>0</v>
      </c>
      <c r="H26" s="105">
        <v>0</v>
      </c>
      <c r="I26" s="105">
        <v>5000</v>
      </c>
      <c r="J26" s="105">
        <v>0</v>
      </c>
      <c r="K26" s="105">
        <v>0</v>
      </c>
      <c r="L26" s="105">
        <v>0</v>
      </c>
      <c r="M26" s="105">
        <v>0</v>
      </c>
      <c r="N26" s="469">
        <v>0</v>
      </c>
      <c r="O26" s="319">
        <f t="shared" si="0"/>
        <v>5000</v>
      </c>
    </row>
    <row r="27" spans="1:15" ht="12.75">
      <c r="A27" s="756" t="s">
        <v>256</v>
      </c>
      <c r="B27" s="757"/>
      <c r="C27" s="479"/>
      <c r="D27" s="480">
        <v>0</v>
      </c>
      <c r="E27" s="480">
        <f>SUM(E20:E23)</f>
        <v>26000</v>
      </c>
      <c r="F27" s="480">
        <v>0</v>
      </c>
      <c r="G27" s="480">
        <f>SUM(G20:G26)</f>
        <v>25000</v>
      </c>
      <c r="H27" s="480">
        <v>0</v>
      </c>
      <c r="I27" s="480">
        <v>7000</v>
      </c>
      <c r="J27" s="480">
        <v>0</v>
      </c>
      <c r="K27" s="480">
        <f>SUM(K20:K26)</f>
        <v>21000</v>
      </c>
      <c r="L27" s="480">
        <v>0</v>
      </c>
      <c r="M27" s="480">
        <v>0</v>
      </c>
      <c r="N27" s="79">
        <v>0</v>
      </c>
      <c r="O27" s="59">
        <f>SUM(O20:O26)</f>
        <v>79000</v>
      </c>
    </row>
    <row r="28" spans="1:15" ht="12.75">
      <c r="A28" s="754" t="s">
        <v>260</v>
      </c>
      <c r="B28" s="755"/>
      <c r="C28" s="460"/>
      <c r="D28" s="481">
        <v>0</v>
      </c>
      <c r="E28" s="481">
        <f>E18+E27</f>
        <v>85500</v>
      </c>
      <c r="F28" s="481">
        <v>0</v>
      </c>
      <c r="G28" s="481">
        <f>G18+G27</f>
        <v>138000</v>
      </c>
      <c r="H28" s="481">
        <v>0</v>
      </c>
      <c r="I28" s="481">
        <f>I18+I27</f>
        <v>210280</v>
      </c>
      <c r="J28" s="481">
        <v>0</v>
      </c>
      <c r="K28" s="481">
        <f>K18+K27</f>
        <v>49000</v>
      </c>
      <c r="L28" s="481">
        <v>0</v>
      </c>
      <c r="M28" s="481">
        <f>M18+M27</f>
        <v>0</v>
      </c>
      <c r="N28" s="481">
        <v>0</v>
      </c>
      <c r="O28" s="481">
        <f>O18+O27</f>
        <v>482780</v>
      </c>
    </row>
  </sheetData>
  <sheetProtection/>
  <mergeCells count="21">
    <mergeCell ref="A5:O5"/>
    <mergeCell ref="N8:O8"/>
    <mergeCell ref="A14:B14"/>
    <mergeCell ref="A13:B13"/>
    <mergeCell ref="L10:M10"/>
    <mergeCell ref="A10:B11"/>
    <mergeCell ref="A12:B12"/>
    <mergeCell ref="A15:B15"/>
    <mergeCell ref="F10:G10"/>
    <mergeCell ref="C10:C11"/>
    <mergeCell ref="D10:E10"/>
    <mergeCell ref="H10:I10"/>
    <mergeCell ref="J10:K10"/>
    <mergeCell ref="N10:O10"/>
    <mergeCell ref="M19:O19"/>
    <mergeCell ref="A20:B20"/>
    <mergeCell ref="A28:B28"/>
    <mergeCell ref="A27:B27"/>
    <mergeCell ref="A17:B17"/>
    <mergeCell ref="A18:B18"/>
    <mergeCell ref="A19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40">
      <selection activeCell="H26" sqref="H26"/>
    </sheetView>
  </sheetViews>
  <sheetFormatPr defaultColWidth="9.140625" defaultRowHeight="12.75"/>
  <cols>
    <col min="1" max="1" width="4.7109375" style="0" customWidth="1"/>
    <col min="4" max="4" width="23.28125" style="0" customWidth="1"/>
    <col min="5" max="5" width="10.57421875" style="0" customWidth="1"/>
    <col min="6" max="6" width="9.8515625" style="0" customWidth="1"/>
    <col min="7" max="7" width="10.00390625" style="0" customWidth="1"/>
    <col min="8" max="8" width="9.140625" style="0" customWidth="1"/>
    <col min="9" max="9" width="9.57421875" style="0" customWidth="1"/>
    <col min="10" max="10" width="8.8515625" style="0" customWidth="1"/>
    <col min="11" max="11" width="14.57421875" style="0" customWidth="1"/>
    <col min="12" max="12" width="9.57421875" style="0" bestFit="1" customWidth="1"/>
  </cols>
  <sheetData>
    <row r="2" spans="1:11" ht="12.75">
      <c r="A2" s="483" t="s">
        <v>22</v>
      </c>
      <c r="B2" s="483"/>
      <c r="C2" s="483"/>
      <c r="D2" s="110"/>
      <c r="E2" s="110"/>
      <c r="F2" s="110"/>
      <c r="G2" s="110"/>
      <c r="H2" s="110"/>
      <c r="I2" s="110"/>
      <c r="J2" s="110"/>
      <c r="K2" s="110"/>
    </row>
    <row r="3" spans="1:11" ht="12.75">
      <c r="A3" s="483" t="s">
        <v>404</v>
      </c>
      <c r="B3" s="483"/>
      <c r="C3" s="483"/>
      <c r="D3" s="110"/>
      <c r="E3" s="110"/>
      <c r="G3" s="110"/>
      <c r="H3" s="110"/>
      <c r="I3" s="110"/>
      <c r="J3" s="110"/>
      <c r="K3" s="110"/>
    </row>
    <row r="4" spans="1:11" ht="12.75">
      <c r="A4" s="484" t="s">
        <v>21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</row>
    <row r="5" spans="1:11" ht="12.75">
      <c r="A5" s="484" t="s">
        <v>535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7" t="s">
        <v>405</v>
      </c>
    </row>
    <row r="7" spans="1:11" ht="12.75">
      <c r="A7" s="664" t="s">
        <v>406</v>
      </c>
      <c r="B7" s="781"/>
      <c r="C7" s="781"/>
      <c r="D7" s="665"/>
      <c r="E7" s="783" t="s">
        <v>407</v>
      </c>
      <c r="F7" s="784"/>
      <c r="G7" s="784"/>
      <c r="H7" s="784"/>
      <c r="I7" s="784"/>
      <c r="J7" s="785"/>
      <c r="K7" s="786" t="s">
        <v>130</v>
      </c>
    </row>
    <row r="8" spans="1:11" ht="12.75">
      <c r="A8" s="668"/>
      <c r="B8" s="782"/>
      <c r="C8" s="782"/>
      <c r="D8" s="669"/>
      <c r="E8" s="427" t="s">
        <v>10</v>
      </c>
      <c r="F8" s="427" t="s">
        <v>16</v>
      </c>
      <c r="G8" s="427" t="s">
        <v>17</v>
      </c>
      <c r="H8" s="427" t="s">
        <v>18</v>
      </c>
      <c r="I8" s="427" t="s">
        <v>408</v>
      </c>
      <c r="J8" s="427" t="s">
        <v>409</v>
      </c>
      <c r="K8" s="787"/>
    </row>
    <row r="9" spans="1:11" ht="12.75">
      <c r="A9" s="779" t="s">
        <v>410</v>
      </c>
      <c r="B9" s="780"/>
      <c r="C9" s="780"/>
      <c r="D9" s="780"/>
      <c r="E9" s="200"/>
      <c r="F9" s="200"/>
      <c r="G9" s="200"/>
      <c r="H9" s="200"/>
      <c r="I9" s="200"/>
      <c r="J9" s="200"/>
      <c r="K9" s="201"/>
    </row>
    <row r="10" spans="1:11" ht="12.75">
      <c r="A10" s="202">
        <v>601</v>
      </c>
      <c r="B10" s="769" t="s">
        <v>411</v>
      </c>
      <c r="C10" s="770"/>
      <c r="D10" s="771"/>
      <c r="E10" s="61"/>
      <c r="F10" s="61"/>
      <c r="G10" s="61"/>
      <c r="H10" s="61"/>
      <c r="I10" s="61"/>
      <c r="J10" s="61">
        <v>100</v>
      </c>
      <c r="K10" s="61">
        <f aca="true" t="shared" si="0" ref="K10:K18">E10+F10+G10+H10+I10+J10</f>
        <v>100</v>
      </c>
    </row>
    <row r="11" spans="1:11" ht="12.75">
      <c r="A11" s="128">
        <v>611</v>
      </c>
      <c r="B11" s="769" t="s">
        <v>412</v>
      </c>
      <c r="C11" s="770"/>
      <c r="D11" s="771"/>
      <c r="E11" s="61">
        <v>8106475</v>
      </c>
      <c r="F11" s="61">
        <v>4636330</v>
      </c>
      <c r="G11" s="61">
        <v>2679523</v>
      </c>
      <c r="H11" s="61">
        <v>1269990</v>
      </c>
      <c r="I11" s="61">
        <v>0</v>
      </c>
      <c r="J11" s="61">
        <v>15000</v>
      </c>
      <c r="K11" s="61">
        <f t="shared" si="0"/>
        <v>16707318</v>
      </c>
    </row>
    <row r="12" spans="1:11" ht="12.75">
      <c r="A12" s="128">
        <v>650</v>
      </c>
      <c r="B12" s="769" t="s">
        <v>413</v>
      </c>
      <c r="C12" s="770"/>
      <c r="D12" s="771"/>
      <c r="E12" s="61">
        <v>483374</v>
      </c>
      <c r="F12" s="61">
        <v>640680</v>
      </c>
      <c r="G12" s="61">
        <v>170581</v>
      </c>
      <c r="H12" s="61">
        <v>151850</v>
      </c>
      <c r="I12" s="61">
        <v>315520</v>
      </c>
      <c r="J12" s="61">
        <v>56557</v>
      </c>
      <c r="K12" s="61">
        <f>E12+F12+G12+H12+I12+J12</f>
        <v>1818562</v>
      </c>
    </row>
    <row r="13" spans="1:11" ht="12.75">
      <c r="A13" s="128">
        <v>651</v>
      </c>
      <c r="B13" s="769" t="s">
        <v>414</v>
      </c>
      <c r="C13" s="770"/>
      <c r="D13" s="771"/>
      <c r="E13" s="61">
        <v>0</v>
      </c>
      <c r="F13" s="61">
        <v>15000</v>
      </c>
      <c r="G13" s="61">
        <v>500</v>
      </c>
      <c r="H13" s="61">
        <v>0</v>
      </c>
      <c r="I13" s="61">
        <v>0</v>
      </c>
      <c r="J13" s="61">
        <v>0</v>
      </c>
      <c r="K13" s="61">
        <f t="shared" si="0"/>
        <v>15500</v>
      </c>
    </row>
    <row r="14" spans="1:11" ht="12.75">
      <c r="A14" s="128">
        <v>652</v>
      </c>
      <c r="B14" s="769" t="s">
        <v>415</v>
      </c>
      <c r="C14" s="770"/>
      <c r="D14" s="771"/>
      <c r="E14" s="61">
        <v>1500</v>
      </c>
      <c r="F14" s="61">
        <v>1000</v>
      </c>
      <c r="G14" s="61">
        <v>0</v>
      </c>
      <c r="H14" s="61">
        <v>0</v>
      </c>
      <c r="I14" s="61">
        <v>0</v>
      </c>
      <c r="J14" s="61">
        <v>0</v>
      </c>
      <c r="K14" s="61">
        <f t="shared" si="0"/>
        <v>2500</v>
      </c>
    </row>
    <row r="15" spans="1:11" ht="12.75">
      <c r="A15" s="128">
        <v>659</v>
      </c>
      <c r="B15" s="769" t="s">
        <v>416</v>
      </c>
      <c r="C15" s="770"/>
      <c r="D15" s="771"/>
      <c r="E15" s="61">
        <v>10000</v>
      </c>
      <c r="F15" s="61">
        <v>15000</v>
      </c>
      <c r="G15" s="61">
        <v>5000</v>
      </c>
      <c r="H15" s="61">
        <v>1000</v>
      </c>
      <c r="I15" s="61">
        <v>0</v>
      </c>
      <c r="J15" s="61">
        <v>5000</v>
      </c>
      <c r="K15" s="61">
        <f t="shared" si="0"/>
        <v>36000</v>
      </c>
    </row>
    <row r="16" spans="1:11" ht="12.75">
      <c r="A16" s="128">
        <v>661</v>
      </c>
      <c r="B16" s="769" t="s">
        <v>417</v>
      </c>
      <c r="C16" s="770"/>
      <c r="D16" s="771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f t="shared" si="0"/>
        <v>0</v>
      </c>
    </row>
    <row r="17" spans="1:11" ht="12.75">
      <c r="A17" s="202">
        <v>677</v>
      </c>
      <c r="B17" s="204" t="s">
        <v>449</v>
      </c>
      <c r="C17" s="204"/>
      <c r="D17" s="205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f t="shared" si="0"/>
        <v>0</v>
      </c>
    </row>
    <row r="18" spans="1:11" ht="12.75">
      <c r="A18" s="756" t="s">
        <v>418</v>
      </c>
      <c r="B18" s="772"/>
      <c r="C18" s="772"/>
      <c r="D18" s="757"/>
      <c r="E18" s="206">
        <f aca="true" t="shared" si="1" ref="E18:J18">SUM(E10:E17)</f>
        <v>8601349</v>
      </c>
      <c r="F18" s="206">
        <f t="shared" si="1"/>
        <v>5308010</v>
      </c>
      <c r="G18" s="206">
        <f t="shared" si="1"/>
        <v>2855604</v>
      </c>
      <c r="H18" s="206">
        <f t="shared" si="1"/>
        <v>1422840</v>
      </c>
      <c r="I18" s="206">
        <f t="shared" si="1"/>
        <v>315520</v>
      </c>
      <c r="J18" s="206">
        <f t="shared" si="1"/>
        <v>76657</v>
      </c>
      <c r="K18" s="206">
        <f t="shared" si="0"/>
        <v>18579980</v>
      </c>
    </row>
    <row r="19" spans="1:11" ht="12.75">
      <c r="A19" s="779" t="s">
        <v>419</v>
      </c>
      <c r="B19" s="780"/>
      <c r="C19" s="780"/>
      <c r="D19" s="780"/>
      <c r="E19" s="207"/>
      <c r="F19" s="208"/>
      <c r="G19" s="208"/>
      <c r="H19" s="208"/>
      <c r="I19" s="208"/>
      <c r="J19" s="208"/>
      <c r="K19" s="65"/>
    </row>
    <row r="20" spans="1:11" ht="12.75">
      <c r="A20" s="212">
        <v>501</v>
      </c>
      <c r="B20" s="214" t="s">
        <v>451</v>
      </c>
      <c r="C20" s="213"/>
      <c r="D20" s="213"/>
      <c r="E20" s="61"/>
      <c r="F20" s="58"/>
      <c r="G20" s="58"/>
      <c r="H20" s="58"/>
      <c r="I20" s="58"/>
      <c r="J20" s="58"/>
      <c r="K20" s="65">
        <f>E20+F20+G20+H20+I20+J20</f>
        <v>0</v>
      </c>
    </row>
    <row r="21" spans="1:11" ht="12.75">
      <c r="A21" s="128">
        <v>511</v>
      </c>
      <c r="B21" s="769" t="s">
        <v>420</v>
      </c>
      <c r="C21" s="770"/>
      <c r="D21" s="771"/>
      <c r="E21" s="211">
        <v>237355</v>
      </c>
      <c r="F21" s="60">
        <v>98736</v>
      </c>
      <c r="G21" s="60">
        <v>65983</v>
      </c>
      <c r="H21" s="60">
        <v>26791</v>
      </c>
      <c r="I21" s="60">
        <v>2230</v>
      </c>
      <c r="J21" s="60">
        <v>16331</v>
      </c>
      <c r="K21" s="65">
        <f aca="true" t="shared" si="2" ref="K21:K50">E21+F21+G21+H21+I21+J21</f>
        <v>447426</v>
      </c>
    </row>
    <row r="22" spans="1:11" ht="12.75">
      <c r="A22" s="128">
        <v>512</v>
      </c>
      <c r="B22" s="769" t="s">
        <v>421</v>
      </c>
      <c r="C22" s="770"/>
      <c r="D22" s="771"/>
      <c r="E22" s="211">
        <v>353198</v>
      </c>
      <c r="F22" s="60">
        <v>255620</v>
      </c>
      <c r="G22" s="60">
        <v>54559</v>
      </c>
      <c r="H22" s="60">
        <v>64368</v>
      </c>
      <c r="I22" s="60">
        <v>3550</v>
      </c>
      <c r="J22" s="60">
        <v>38454</v>
      </c>
      <c r="K22" s="65">
        <f t="shared" si="2"/>
        <v>769749</v>
      </c>
    </row>
    <row r="23" spans="1:11" ht="12.75">
      <c r="A23" s="128">
        <v>513</v>
      </c>
      <c r="B23" s="769" t="s">
        <v>422</v>
      </c>
      <c r="C23" s="770"/>
      <c r="D23" s="771"/>
      <c r="E23" s="211">
        <v>212446</v>
      </c>
      <c r="F23" s="60">
        <v>199892</v>
      </c>
      <c r="G23" s="60">
        <v>7104</v>
      </c>
      <c r="H23" s="60">
        <v>63388</v>
      </c>
      <c r="I23" s="60">
        <v>0</v>
      </c>
      <c r="J23" s="60">
        <v>0</v>
      </c>
      <c r="K23" s="65">
        <f t="shared" si="2"/>
        <v>482830</v>
      </c>
    </row>
    <row r="24" spans="1:11" ht="12.75">
      <c r="A24" s="128">
        <v>514</v>
      </c>
      <c r="B24" s="769" t="s">
        <v>423</v>
      </c>
      <c r="C24" s="770"/>
      <c r="D24" s="771"/>
      <c r="E24" s="209">
        <v>85701</v>
      </c>
      <c r="F24" s="61">
        <v>69178</v>
      </c>
      <c r="G24" s="61">
        <v>14433</v>
      </c>
      <c r="H24" s="61">
        <v>21070</v>
      </c>
      <c r="I24" s="61">
        <v>500</v>
      </c>
      <c r="J24" s="61">
        <v>14560</v>
      </c>
      <c r="K24" s="65">
        <f t="shared" si="2"/>
        <v>205442</v>
      </c>
    </row>
    <row r="25" spans="1:11" ht="12.75">
      <c r="A25" s="128">
        <v>520</v>
      </c>
      <c r="B25" s="769" t="s">
        <v>424</v>
      </c>
      <c r="C25" s="770"/>
      <c r="D25" s="771"/>
      <c r="E25" s="209">
        <v>4715805</v>
      </c>
      <c r="F25" s="61">
        <v>2434988</v>
      </c>
      <c r="G25" s="61">
        <v>767128</v>
      </c>
      <c r="H25" s="61">
        <v>764237</v>
      </c>
      <c r="I25" s="61">
        <v>446413</v>
      </c>
      <c r="J25" s="61">
        <v>632281</v>
      </c>
      <c r="K25" s="65">
        <f t="shared" si="2"/>
        <v>9760852</v>
      </c>
    </row>
    <row r="26" spans="1:11" ht="12.75">
      <c r="A26" s="128">
        <v>521</v>
      </c>
      <c r="B26" s="203" t="s">
        <v>425</v>
      </c>
      <c r="C26" s="204"/>
      <c r="D26" s="205"/>
      <c r="E26" s="209">
        <v>90000</v>
      </c>
      <c r="F26" s="61">
        <v>75000</v>
      </c>
      <c r="G26" s="61">
        <v>25000</v>
      </c>
      <c r="H26" s="61">
        <v>35000</v>
      </c>
      <c r="I26" s="61">
        <v>6500</v>
      </c>
      <c r="J26" s="61">
        <v>25000</v>
      </c>
      <c r="K26" s="65">
        <f t="shared" si="2"/>
        <v>256500</v>
      </c>
    </row>
    <row r="27" spans="1:11" ht="12.75">
      <c r="A27" s="128">
        <v>523</v>
      </c>
      <c r="B27" s="203" t="s">
        <v>426</v>
      </c>
      <c r="C27" s="204"/>
      <c r="D27" s="205"/>
      <c r="E27" s="209">
        <v>450</v>
      </c>
      <c r="F27" s="61">
        <v>400</v>
      </c>
      <c r="G27" s="61">
        <v>200</v>
      </c>
      <c r="H27" s="61">
        <v>200</v>
      </c>
      <c r="I27" s="61">
        <v>100</v>
      </c>
      <c r="J27" s="61">
        <v>2500</v>
      </c>
      <c r="K27" s="65">
        <f t="shared" si="2"/>
        <v>3850</v>
      </c>
    </row>
    <row r="28" spans="1:11" ht="12.75">
      <c r="A28" s="210">
        <v>524</v>
      </c>
      <c r="B28" s="769" t="s">
        <v>427</v>
      </c>
      <c r="C28" s="770"/>
      <c r="D28" s="771"/>
      <c r="E28" s="209">
        <v>611070</v>
      </c>
      <c r="F28" s="61">
        <v>391175</v>
      </c>
      <c r="G28" s="61">
        <v>133766</v>
      </c>
      <c r="H28" s="61">
        <v>120159</v>
      </c>
      <c r="I28" s="61">
        <v>94223</v>
      </c>
      <c r="J28" s="61">
        <v>80994</v>
      </c>
      <c r="K28" s="65">
        <f t="shared" si="2"/>
        <v>1431387</v>
      </c>
    </row>
    <row r="29" spans="1:11" ht="12.75">
      <c r="A29" s="128">
        <v>527</v>
      </c>
      <c r="B29" s="769" t="s">
        <v>428</v>
      </c>
      <c r="C29" s="770"/>
      <c r="D29" s="771"/>
      <c r="E29" s="209">
        <v>0</v>
      </c>
      <c r="F29" s="61">
        <v>0</v>
      </c>
      <c r="G29" s="61">
        <v>0</v>
      </c>
      <c r="H29" s="61">
        <v>0</v>
      </c>
      <c r="I29" s="61">
        <v>0</v>
      </c>
      <c r="J29" s="61">
        <v>18000</v>
      </c>
      <c r="K29" s="65">
        <f t="shared" si="2"/>
        <v>18000</v>
      </c>
    </row>
    <row r="30" spans="1:11" ht="12.75">
      <c r="A30" s="210">
        <v>529</v>
      </c>
      <c r="B30" s="776" t="s">
        <v>429</v>
      </c>
      <c r="C30" s="777"/>
      <c r="D30" s="778"/>
      <c r="E30" s="209">
        <v>1500</v>
      </c>
      <c r="F30" s="61">
        <v>1000</v>
      </c>
      <c r="G30" s="61">
        <v>500</v>
      </c>
      <c r="H30" s="61">
        <v>500</v>
      </c>
      <c r="I30" s="61">
        <v>0</v>
      </c>
      <c r="J30" s="61">
        <v>5500</v>
      </c>
      <c r="K30" s="65">
        <f t="shared" si="2"/>
        <v>9000</v>
      </c>
    </row>
    <row r="31" spans="1:11" ht="12.75">
      <c r="A31" s="128">
        <v>530</v>
      </c>
      <c r="B31" s="769" t="s">
        <v>430</v>
      </c>
      <c r="C31" s="770"/>
      <c r="D31" s="771"/>
      <c r="E31" s="209">
        <v>1103925</v>
      </c>
      <c r="F31" s="61">
        <v>718701</v>
      </c>
      <c r="G31" s="61">
        <v>1053398</v>
      </c>
      <c r="H31" s="61">
        <v>155712</v>
      </c>
      <c r="I31" s="61">
        <v>0</v>
      </c>
      <c r="J31" s="61">
        <v>0</v>
      </c>
      <c r="K31" s="65">
        <f t="shared" si="2"/>
        <v>3031736</v>
      </c>
    </row>
    <row r="32" spans="1:11" ht="12.75">
      <c r="A32" s="128">
        <v>531</v>
      </c>
      <c r="B32" s="769" t="s">
        <v>431</v>
      </c>
      <c r="C32" s="770"/>
      <c r="D32" s="771"/>
      <c r="E32" s="209">
        <v>6000</v>
      </c>
      <c r="F32" s="61">
        <v>0</v>
      </c>
      <c r="G32" s="61">
        <v>1800</v>
      </c>
      <c r="H32" s="61">
        <v>3500</v>
      </c>
      <c r="I32" s="61">
        <v>0</v>
      </c>
      <c r="J32" s="61">
        <v>0</v>
      </c>
      <c r="K32" s="65">
        <f t="shared" si="2"/>
        <v>11300</v>
      </c>
    </row>
    <row r="33" spans="1:11" ht="12.75">
      <c r="A33" s="128">
        <v>532</v>
      </c>
      <c r="B33" s="769" t="s">
        <v>432</v>
      </c>
      <c r="C33" s="770"/>
      <c r="D33" s="771"/>
      <c r="E33" s="209">
        <v>48500</v>
      </c>
      <c r="F33" s="61">
        <v>70000</v>
      </c>
      <c r="G33" s="61">
        <v>53200</v>
      </c>
      <c r="H33" s="61">
        <v>41000</v>
      </c>
      <c r="I33" s="61">
        <v>2000</v>
      </c>
      <c r="J33" s="61">
        <v>28000</v>
      </c>
      <c r="K33" s="65">
        <f t="shared" si="2"/>
        <v>242700</v>
      </c>
    </row>
    <row r="34" spans="1:11" ht="12.75">
      <c r="A34" s="128">
        <v>533</v>
      </c>
      <c r="B34" s="769" t="s">
        <v>433</v>
      </c>
      <c r="C34" s="770"/>
      <c r="D34" s="771"/>
      <c r="E34" s="209">
        <v>1400</v>
      </c>
      <c r="F34" s="61">
        <v>0</v>
      </c>
      <c r="G34" s="61">
        <v>3500</v>
      </c>
      <c r="H34" s="61">
        <v>0</v>
      </c>
      <c r="I34" s="61">
        <v>0</v>
      </c>
      <c r="J34" s="61">
        <v>600</v>
      </c>
      <c r="K34" s="65">
        <f t="shared" si="2"/>
        <v>5500</v>
      </c>
    </row>
    <row r="35" spans="1:11" ht="12.75">
      <c r="A35" s="128">
        <v>535</v>
      </c>
      <c r="B35" s="776" t="s">
        <v>434</v>
      </c>
      <c r="C35" s="777"/>
      <c r="D35" s="778"/>
      <c r="E35" s="211">
        <v>0</v>
      </c>
      <c r="F35" s="60">
        <v>0</v>
      </c>
      <c r="G35" s="60">
        <v>0</v>
      </c>
      <c r="H35" s="60">
        <v>0</v>
      </c>
      <c r="I35" s="60">
        <v>0</v>
      </c>
      <c r="J35" s="60">
        <v>5000</v>
      </c>
      <c r="K35" s="65">
        <f t="shared" si="2"/>
        <v>5000</v>
      </c>
    </row>
    <row r="36" spans="1:11" ht="12.75">
      <c r="A36" s="128">
        <v>539</v>
      </c>
      <c r="B36" s="203" t="s">
        <v>435</v>
      </c>
      <c r="C36" s="204"/>
      <c r="D36" s="205"/>
      <c r="E36" s="209">
        <v>4500</v>
      </c>
      <c r="F36" s="61">
        <v>5500</v>
      </c>
      <c r="G36" s="61">
        <v>1100</v>
      </c>
      <c r="H36" s="61">
        <v>1000</v>
      </c>
      <c r="I36" s="61">
        <v>100</v>
      </c>
      <c r="J36" s="61">
        <v>1900</v>
      </c>
      <c r="K36" s="65">
        <f t="shared" si="2"/>
        <v>14100</v>
      </c>
    </row>
    <row r="37" spans="1:11" ht="12.75">
      <c r="A37" s="128">
        <v>540</v>
      </c>
      <c r="B37" s="769" t="s">
        <v>436</v>
      </c>
      <c r="C37" s="770"/>
      <c r="D37" s="771"/>
      <c r="E37" s="211">
        <v>227880</v>
      </c>
      <c r="F37" s="60">
        <v>208360</v>
      </c>
      <c r="G37" s="60">
        <v>15250</v>
      </c>
      <c r="H37" s="60">
        <v>26100</v>
      </c>
      <c r="I37" s="60">
        <v>200</v>
      </c>
      <c r="J37" s="60">
        <v>14200</v>
      </c>
      <c r="K37" s="65">
        <f t="shared" si="2"/>
        <v>491990</v>
      </c>
    </row>
    <row r="38" spans="1:11" ht="12.75">
      <c r="A38" s="128">
        <v>550</v>
      </c>
      <c r="B38" s="769" t="s">
        <v>437</v>
      </c>
      <c r="C38" s="770"/>
      <c r="D38" s="771"/>
      <c r="E38" s="209">
        <v>57400</v>
      </c>
      <c r="F38" s="61">
        <v>41100</v>
      </c>
      <c r="G38" s="61">
        <v>12100</v>
      </c>
      <c r="H38" s="61">
        <v>11600</v>
      </c>
      <c r="I38" s="61">
        <v>1400</v>
      </c>
      <c r="J38" s="61">
        <v>46000</v>
      </c>
      <c r="K38" s="65">
        <f t="shared" si="2"/>
        <v>169600</v>
      </c>
    </row>
    <row r="39" spans="1:11" ht="12.75">
      <c r="A39" s="128">
        <v>551</v>
      </c>
      <c r="B39" s="769" t="s">
        <v>438</v>
      </c>
      <c r="C39" s="770"/>
      <c r="D39" s="771"/>
      <c r="E39" s="209">
        <v>3000</v>
      </c>
      <c r="F39" s="61">
        <v>2800</v>
      </c>
      <c r="G39" s="61">
        <v>1100</v>
      </c>
      <c r="H39" s="61">
        <v>1100</v>
      </c>
      <c r="I39" s="61">
        <v>250</v>
      </c>
      <c r="J39" s="61">
        <v>19250</v>
      </c>
      <c r="K39" s="65">
        <f t="shared" si="2"/>
        <v>27500</v>
      </c>
    </row>
    <row r="40" spans="1:11" ht="12.75">
      <c r="A40" s="128">
        <v>552</v>
      </c>
      <c r="B40" s="769" t="s">
        <v>439</v>
      </c>
      <c r="C40" s="770"/>
      <c r="D40" s="771"/>
      <c r="E40" s="209">
        <v>9500</v>
      </c>
      <c r="F40" s="61">
        <v>13000</v>
      </c>
      <c r="G40" s="61">
        <v>2500</v>
      </c>
      <c r="H40" s="61">
        <v>2800</v>
      </c>
      <c r="I40" s="61">
        <v>1000</v>
      </c>
      <c r="J40" s="61">
        <v>19000</v>
      </c>
      <c r="K40" s="65">
        <f t="shared" si="2"/>
        <v>47800</v>
      </c>
    </row>
    <row r="41" spans="1:11" ht="12.75">
      <c r="A41" s="128">
        <v>553</v>
      </c>
      <c r="B41" s="769" t="s">
        <v>440</v>
      </c>
      <c r="C41" s="770"/>
      <c r="D41" s="771"/>
      <c r="E41" s="211">
        <v>800</v>
      </c>
      <c r="F41" s="60">
        <v>1000</v>
      </c>
      <c r="G41" s="60">
        <v>200</v>
      </c>
      <c r="H41" s="60">
        <v>200</v>
      </c>
      <c r="I41" s="60">
        <v>100</v>
      </c>
      <c r="J41" s="60">
        <v>12400</v>
      </c>
      <c r="K41" s="60">
        <f t="shared" si="2"/>
        <v>14700</v>
      </c>
    </row>
    <row r="42" spans="1:11" ht="12.75">
      <c r="A42" s="210">
        <v>554</v>
      </c>
      <c r="B42" s="769" t="s">
        <v>441</v>
      </c>
      <c r="C42" s="770"/>
      <c r="D42" s="771"/>
      <c r="E42" s="209">
        <v>10500</v>
      </c>
      <c r="F42" s="61">
        <v>12200</v>
      </c>
      <c r="G42" s="61">
        <v>6500</v>
      </c>
      <c r="H42" s="61">
        <v>4500</v>
      </c>
      <c r="I42" s="61">
        <v>800</v>
      </c>
      <c r="J42" s="61">
        <v>15200</v>
      </c>
      <c r="K42" s="65">
        <f t="shared" si="2"/>
        <v>49700</v>
      </c>
    </row>
    <row r="43" spans="1:11" ht="12.75">
      <c r="A43" s="128">
        <v>555</v>
      </c>
      <c r="B43" s="769" t="s">
        <v>442</v>
      </c>
      <c r="C43" s="770"/>
      <c r="D43" s="771"/>
      <c r="E43" s="209">
        <v>421200</v>
      </c>
      <c r="F43" s="61">
        <v>275790</v>
      </c>
      <c r="G43" s="61">
        <v>117820</v>
      </c>
      <c r="H43" s="61">
        <v>72590</v>
      </c>
      <c r="I43" s="61">
        <v>0</v>
      </c>
      <c r="J43" s="61">
        <v>11300</v>
      </c>
      <c r="K43" s="65">
        <f t="shared" si="2"/>
        <v>898700</v>
      </c>
    </row>
    <row r="44" spans="1:11" ht="12.75">
      <c r="A44" s="128">
        <v>556</v>
      </c>
      <c r="B44" s="769" t="s">
        <v>443</v>
      </c>
      <c r="C44" s="770"/>
      <c r="D44" s="771"/>
      <c r="E44" s="209">
        <v>0</v>
      </c>
      <c r="F44" s="61">
        <v>0</v>
      </c>
      <c r="G44" s="61">
        <v>0</v>
      </c>
      <c r="H44" s="61">
        <v>0</v>
      </c>
      <c r="I44" s="61">
        <v>0</v>
      </c>
      <c r="J44" s="61">
        <v>8200</v>
      </c>
      <c r="K44" s="65">
        <f t="shared" si="2"/>
        <v>8200</v>
      </c>
    </row>
    <row r="45" spans="1:11" ht="12.75">
      <c r="A45" s="128">
        <v>559</v>
      </c>
      <c r="B45" s="769" t="s">
        <v>444</v>
      </c>
      <c r="C45" s="770"/>
      <c r="D45" s="771"/>
      <c r="E45" s="209">
        <v>10500</v>
      </c>
      <c r="F45" s="61">
        <v>11300</v>
      </c>
      <c r="G45" s="61">
        <v>2500</v>
      </c>
      <c r="H45" s="61">
        <v>3500</v>
      </c>
      <c r="I45" s="61">
        <v>800</v>
      </c>
      <c r="J45" s="61">
        <v>9700</v>
      </c>
      <c r="K45" s="65">
        <f t="shared" si="2"/>
        <v>38300</v>
      </c>
    </row>
    <row r="46" spans="1:11" ht="12.75">
      <c r="A46" s="128">
        <v>561</v>
      </c>
      <c r="B46" s="769" t="s">
        <v>445</v>
      </c>
      <c r="C46" s="770"/>
      <c r="D46" s="771"/>
      <c r="E46" s="209">
        <v>1500</v>
      </c>
      <c r="F46" s="61">
        <v>1000</v>
      </c>
      <c r="G46" s="61">
        <v>500</v>
      </c>
      <c r="H46" s="61">
        <v>500</v>
      </c>
      <c r="I46" s="61">
        <v>200</v>
      </c>
      <c r="J46" s="61">
        <v>15500</v>
      </c>
      <c r="K46" s="65">
        <f t="shared" si="2"/>
        <v>19200</v>
      </c>
    </row>
    <row r="47" spans="1:11" ht="12.75">
      <c r="A47" s="128">
        <v>575</v>
      </c>
      <c r="B47" s="203" t="s">
        <v>450</v>
      </c>
      <c r="C47" s="204"/>
      <c r="D47" s="205"/>
      <c r="E47" s="209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5">
        <f t="shared" si="2"/>
        <v>0</v>
      </c>
    </row>
    <row r="48" spans="1:11" ht="12.75">
      <c r="A48" s="128">
        <v>579</v>
      </c>
      <c r="B48" s="769" t="s">
        <v>446</v>
      </c>
      <c r="C48" s="770"/>
      <c r="D48" s="771"/>
      <c r="E48" s="209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5">
        <f t="shared" si="2"/>
        <v>0</v>
      </c>
    </row>
    <row r="49" spans="1:11" ht="12.75">
      <c r="A49" s="756" t="s">
        <v>447</v>
      </c>
      <c r="B49" s="772"/>
      <c r="C49" s="772"/>
      <c r="D49" s="757"/>
      <c r="E49" s="206">
        <f>SUM(E21:E48)</f>
        <v>8214130</v>
      </c>
      <c r="F49" s="206">
        <f>SUM(F20:F48)</f>
        <v>4886740</v>
      </c>
      <c r="G49" s="206">
        <f>SUM(G20:G48)</f>
        <v>2340141</v>
      </c>
      <c r="H49" s="206">
        <f>SUM(H20:H48)</f>
        <v>1419815</v>
      </c>
      <c r="I49" s="206">
        <f>SUM(I21:I48)</f>
        <v>560366</v>
      </c>
      <c r="J49" s="206">
        <f>SUM(J20:J48)</f>
        <v>1039870</v>
      </c>
      <c r="K49" s="206">
        <f t="shared" si="2"/>
        <v>18461062</v>
      </c>
    </row>
    <row r="50" spans="1:11" ht="12.75">
      <c r="A50" s="773" t="s">
        <v>448</v>
      </c>
      <c r="B50" s="774"/>
      <c r="C50" s="774"/>
      <c r="D50" s="775"/>
      <c r="E50" s="428">
        <f aca="true" t="shared" si="3" ref="E50:J50">E18-E49</f>
        <v>387219</v>
      </c>
      <c r="F50" s="428">
        <f t="shared" si="3"/>
        <v>421270</v>
      </c>
      <c r="G50" s="428">
        <f t="shared" si="3"/>
        <v>515463</v>
      </c>
      <c r="H50" s="428">
        <f t="shared" si="3"/>
        <v>3025</v>
      </c>
      <c r="I50" s="428">
        <f t="shared" si="3"/>
        <v>-244846</v>
      </c>
      <c r="J50" s="428">
        <f t="shared" si="3"/>
        <v>-963213</v>
      </c>
      <c r="K50" s="428">
        <f t="shared" si="2"/>
        <v>118918</v>
      </c>
    </row>
  </sheetData>
  <sheetProtection/>
  <mergeCells count="43">
    <mergeCell ref="A2:C2"/>
    <mergeCell ref="A3:C3"/>
    <mergeCell ref="A4:K4"/>
    <mergeCell ref="A5:K5"/>
    <mergeCell ref="A7:D8"/>
    <mergeCell ref="E7:J7"/>
    <mergeCell ref="K7:K8"/>
    <mergeCell ref="A9:D9"/>
    <mergeCell ref="B10:D10"/>
    <mergeCell ref="B11:D11"/>
    <mergeCell ref="B12:D12"/>
    <mergeCell ref="B13:D13"/>
    <mergeCell ref="B14:D14"/>
    <mergeCell ref="B15:D15"/>
    <mergeCell ref="B16:D16"/>
    <mergeCell ref="A18:D18"/>
    <mergeCell ref="A19:D19"/>
    <mergeCell ref="B21:D21"/>
    <mergeCell ref="B22:D22"/>
    <mergeCell ref="B23:D23"/>
    <mergeCell ref="B24:D24"/>
    <mergeCell ref="B25:D25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A49:D49"/>
    <mergeCell ref="A50:D5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4.140625" style="0" customWidth="1"/>
    <col min="2" max="2" width="10.421875" style="0" customWidth="1"/>
    <col min="9" max="16" width="5.28125" style="0" customWidth="1"/>
    <col min="17" max="17" width="9.421875" style="0" customWidth="1"/>
  </cols>
  <sheetData>
    <row r="1" spans="1:4" ht="12.75">
      <c r="A1" s="483" t="s">
        <v>22</v>
      </c>
      <c r="B1" s="483"/>
      <c r="C1" s="483"/>
      <c r="D1" s="483"/>
    </row>
    <row r="2" spans="1:4" ht="12.75">
      <c r="A2" s="483" t="s">
        <v>23</v>
      </c>
      <c r="B2" s="483"/>
      <c r="C2" s="483"/>
      <c r="D2" s="483"/>
    </row>
    <row r="3" spans="1:4" ht="12.75">
      <c r="A3" s="7"/>
      <c r="B3" s="7"/>
      <c r="C3" s="7"/>
      <c r="D3" s="7"/>
    </row>
    <row r="4" spans="1:17" ht="12.75">
      <c r="A4" s="484" t="s">
        <v>504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</row>
    <row r="5" spans="1:17" ht="12.75">
      <c r="A5" s="484" t="s">
        <v>183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</row>
    <row r="6" spans="16:17" ht="12.75">
      <c r="P6" s="504" t="s">
        <v>353</v>
      </c>
      <c r="Q6" s="504"/>
    </row>
    <row r="7" spans="1:17" ht="12.75">
      <c r="A7" s="505" t="s">
        <v>175</v>
      </c>
      <c r="B7" s="499" t="s">
        <v>157</v>
      </c>
      <c r="C7" s="488" t="s">
        <v>184</v>
      </c>
      <c r="D7" s="489"/>
      <c r="E7" s="490"/>
      <c r="F7" s="488" t="s">
        <v>185</v>
      </c>
      <c r="G7" s="489"/>
      <c r="H7" s="490"/>
      <c r="I7" s="508" t="s">
        <v>186</v>
      </c>
      <c r="J7" s="509"/>
      <c r="K7" s="509"/>
      <c r="L7" s="509"/>
      <c r="M7" s="509"/>
      <c r="N7" s="509"/>
      <c r="O7" s="509"/>
      <c r="P7" s="509"/>
      <c r="Q7" s="510"/>
    </row>
    <row r="8" spans="1:17" ht="12.75">
      <c r="A8" s="506"/>
      <c r="B8" s="500"/>
      <c r="C8" s="397" t="s">
        <v>2</v>
      </c>
      <c r="D8" s="397" t="s">
        <v>3</v>
      </c>
      <c r="E8" s="397" t="s">
        <v>4</v>
      </c>
      <c r="F8" s="397" t="s">
        <v>2</v>
      </c>
      <c r="G8" s="397" t="s">
        <v>3</v>
      </c>
      <c r="H8" s="397" t="s">
        <v>4</v>
      </c>
      <c r="I8" s="503" t="s">
        <v>2</v>
      </c>
      <c r="J8" s="503"/>
      <c r="K8" s="503"/>
      <c r="L8" s="503"/>
      <c r="M8" s="503" t="s">
        <v>3</v>
      </c>
      <c r="N8" s="503"/>
      <c r="O8" s="503"/>
      <c r="P8" s="488"/>
      <c r="Q8" s="485" t="s">
        <v>124</v>
      </c>
    </row>
    <row r="9" spans="1:17" ht="12.75">
      <c r="A9" s="506"/>
      <c r="B9" s="501"/>
      <c r="C9" s="398"/>
      <c r="D9" s="398"/>
      <c r="E9" s="398"/>
      <c r="F9" s="398"/>
      <c r="G9" s="398"/>
      <c r="H9" s="398"/>
      <c r="I9" s="488" t="s">
        <v>160</v>
      </c>
      <c r="J9" s="489"/>
      <c r="K9" s="489"/>
      <c r="L9" s="490"/>
      <c r="M9" s="488" t="s">
        <v>160</v>
      </c>
      <c r="N9" s="489"/>
      <c r="O9" s="489"/>
      <c r="P9" s="489"/>
      <c r="Q9" s="486"/>
    </row>
    <row r="10" spans="1:17" ht="12.75">
      <c r="A10" s="507"/>
      <c r="B10" s="502"/>
      <c r="C10" s="400" t="s">
        <v>161</v>
      </c>
      <c r="D10" s="400" t="s">
        <v>161</v>
      </c>
      <c r="E10" s="400" t="s">
        <v>161</v>
      </c>
      <c r="F10" s="400" t="s">
        <v>161</v>
      </c>
      <c r="G10" s="400" t="s">
        <v>161</v>
      </c>
      <c r="H10" s="400" t="s">
        <v>161</v>
      </c>
      <c r="I10" s="407">
        <v>1</v>
      </c>
      <c r="J10" s="407">
        <v>2</v>
      </c>
      <c r="K10" s="407">
        <v>3</v>
      </c>
      <c r="L10" s="407">
        <v>4</v>
      </c>
      <c r="M10" s="407">
        <v>1</v>
      </c>
      <c r="N10" s="407">
        <v>2</v>
      </c>
      <c r="O10" s="407">
        <v>3</v>
      </c>
      <c r="P10" s="407">
        <v>4</v>
      </c>
      <c r="Q10" s="487"/>
    </row>
    <row r="11" spans="1:17" ht="12.75">
      <c r="A11" s="496" t="s">
        <v>163</v>
      </c>
      <c r="B11" s="1" t="s">
        <v>164</v>
      </c>
      <c r="C11" s="99">
        <v>1.5</v>
      </c>
      <c r="D11" s="100">
        <v>0</v>
      </c>
      <c r="E11" s="100">
        <v>1.5</v>
      </c>
      <c r="F11" s="100">
        <v>0.85</v>
      </c>
      <c r="G11" s="100">
        <v>0</v>
      </c>
      <c r="H11" s="100">
        <v>0.85</v>
      </c>
      <c r="I11" s="103">
        <v>2.35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1">
        <f>I11+J11+K11+L11+M11+N11+O11+P11</f>
        <v>2.35</v>
      </c>
    </row>
    <row r="12" spans="1:17" ht="12.75">
      <c r="A12" s="497"/>
      <c r="B12" s="1" t="s">
        <v>165</v>
      </c>
      <c r="C12" s="100">
        <v>6</v>
      </c>
      <c r="D12" s="100">
        <v>1.8</v>
      </c>
      <c r="E12" s="100">
        <v>7.8</v>
      </c>
      <c r="F12" s="100">
        <v>2.35</v>
      </c>
      <c r="G12" s="100">
        <v>0.5</v>
      </c>
      <c r="H12" s="100">
        <v>2.85</v>
      </c>
      <c r="I12" s="103">
        <v>7.65</v>
      </c>
      <c r="J12" s="103">
        <v>0</v>
      </c>
      <c r="K12" s="103">
        <v>0</v>
      </c>
      <c r="L12" s="103">
        <v>0.7</v>
      </c>
      <c r="M12" s="103">
        <v>2.3</v>
      </c>
      <c r="N12" s="103">
        <v>0</v>
      </c>
      <c r="O12" s="103">
        <v>0</v>
      </c>
      <c r="P12" s="103">
        <v>0</v>
      </c>
      <c r="Q12" s="101">
        <f>I12+J12+K12+L12+M12+N12+O12+P12</f>
        <v>10.649999999999999</v>
      </c>
    </row>
    <row r="13" spans="1:17" ht="12.75">
      <c r="A13" s="497"/>
      <c r="B13" s="1" t="s">
        <v>13</v>
      </c>
      <c r="C13" s="100">
        <v>0.9</v>
      </c>
      <c r="D13" s="100">
        <v>6.6</v>
      </c>
      <c r="E13" s="100">
        <v>7.5</v>
      </c>
      <c r="F13" s="100">
        <v>0.48</v>
      </c>
      <c r="G13" s="100">
        <v>1.15</v>
      </c>
      <c r="H13" s="100">
        <v>1.63</v>
      </c>
      <c r="I13" s="103">
        <v>7.5</v>
      </c>
      <c r="J13" s="103">
        <v>1.63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1">
        <f>I13+J13+K13+L13+M13+N13+O13+P13</f>
        <v>9.129999999999999</v>
      </c>
    </row>
    <row r="14" spans="1:17" ht="12.75">
      <c r="A14" s="498"/>
      <c r="B14" s="46" t="s">
        <v>4</v>
      </c>
      <c r="C14" s="102">
        <f>SUM(C11:C13)</f>
        <v>8.4</v>
      </c>
      <c r="D14" s="102">
        <f aca="true" t="shared" si="0" ref="D14:P14">SUM(D11:D13)</f>
        <v>8.4</v>
      </c>
      <c r="E14" s="102">
        <f t="shared" si="0"/>
        <v>16.8</v>
      </c>
      <c r="F14" s="102">
        <f>SUM(F11:F13)</f>
        <v>3.68</v>
      </c>
      <c r="G14" s="102">
        <f>SUM(G11:G13)</f>
        <v>1.65</v>
      </c>
      <c r="H14" s="102">
        <f>SUM(H11:H13)</f>
        <v>5.33</v>
      </c>
      <c r="I14" s="102">
        <f t="shared" si="0"/>
        <v>17.5</v>
      </c>
      <c r="J14" s="102">
        <f t="shared" si="0"/>
        <v>1.63</v>
      </c>
      <c r="K14" s="102">
        <f t="shared" si="0"/>
        <v>0</v>
      </c>
      <c r="L14" s="102">
        <f t="shared" si="0"/>
        <v>0.7</v>
      </c>
      <c r="M14" s="102">
        <f t="shared" si="0"/>
        <v>2.3</v>
      </c>
      <c r="N14" s="102">
        <f t="shared" si="0"/>
        <v>0</v>
      </c>
      <c r="O14" s="102">
        <f t="shared" si="0"/>
        <v>0</v>
      </c>
      <c r="P14" s="102">
        <f t="shared" si="0"/>
        <v>0</v>
      </c>
      <c r="Q14" s="102">
        <f>E14+H14</f>
        <v>22.130000000000003</v>
      </c>
    </row>
    <row r="15" spans="1:18" ht="12.75">
      <c r="A15" s="12"/>
      <c r="B15" s="1" t="s">
        <v>166</v>
      </c>
      <c r="C15" s="187">
        <v>6.5</v>
      </c>
      <c r="D15" s="187">
        <v>1</v>
      </c>
      <c r="E15" s="187">
        <v>7.5</v>
      </c>
      <c r="F15" s="187">
        <v>2.42</v>
      </c>
      <c r="G15" s="187">
        <v>0.4</v>
      </c>
      <c r="H15" s="187">
        <v>2.82</v>
      </c>
      <c r="I15" s="187">
        <v>8.92</v>
      </c>
      <c r="J15" s="187">
        <v>0</v>
      </c>
      <c r="K15" s="187">
        <v>0</v>
      </c>
      <c r="L15" s="187">
        <v>0.5</v>
      </c>
      <c r="M15" s="187">
        <v>0.9</v>
      </c>
      <c r="N15" s="187">
        <v>0</v>
      </c>
      <c r="O15" s="187">
        <v>0</v>
      </c>
      <c r="P15" s="187">
        <v>0</v>
      </c>
      <c r="Q15" s="101">
        <v>10.32</v>
      </c>
      <c r="R15" s="68"/>
    </row>
    <row r="16" spans="1:18" ht="12.75">
      <c r="A16" s="167" t="s">
        <v>168</v>
      </c>
      <c r="B16" s="1" t="s">
        <v>167</v>
      </c>
      <c r="C16" s="187">
        <v>0.6</v>
      </c>
      <c r="D16" s="187">
        <v>0.5</v>
      </c>
      <c r="E16" s="187">
        <v>1.1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0.6</v>
      </c>
      <c r="M16" s="187">
        <v>0</v>
      </c>
      <c r="N16" s="187">
        <v>0</v>
      </c>
      <c r="O16" s="187">
        <v>0</v>
      </c>
      <c r="P16" s="187">
        <v>0.5</v>
      </c>
      <c r="Q16" s="101">
        <v>1.1</v>
      </c>
      <c r="R16" s="68"/>
    </row>
    <row r="17" spans="1:17" ht="12.75">
      <c r="A17" s="14"/>
      <c r="B17" s="46" t="s">
        <v>4</v>
      </c>
      <c r="C17" s="102">
        <v>7.1</v>
      </c>
      <c r="D17" s="102">
        <f aca="true" t="shared" si="1" ref="D17:P17">SUM(D15:D16)</f>
        <v>1.5</v>
      </c>
      <c r="E17" s="102">
        <f t="shared" si="1"/>
        <v>8.6</v>
      </c>
      <c r="F17" s="102">
        <f t="shared" si="1"/>
        <v>2.42</v>
      </c>
      <c r="G17" s="102">
        <f t="shared" si="1"/>
        <v>0.4</v>
      </c>
      <c r="H17" s="102">
        <f t="shared" si="1"/>
        <v>2.82</v>
      </c>
      <c r="I17" s="102">
        <f t="shared" si="1"/>
        <v>8.92</v>
      </c>
      <c r="J17" s="102">
        <f t="shared" si="1"/>
        <v>0</v>
      </c>
      <c r="K17" s="102">
        <f t="shared" si="1"/>
        <v>0</v>
      </c>
      <c r="L17" s="102">
        <f t="shared" si="1"/>
        <v>1.1</v>
      </c>
      <c r="M17" s="102">
        <f t="shared" si="1"/>
        <v>0.9</v>
      </c>
      <c r="N17" s="102">
        <f t="shared" si="1"/>
        <v>0</v>
      </c>
      <c r="O17" s="102">
        <f t="shared" si="1"/>
        <v>0</v>
      </c>
      <c r="P17" s="102">
        <f t="shared" si="1"/>
        <v>0.5</v>
      </c>
      <c r="Q17" s="102">
        <f>E17+H17</f>
        <v>11.42</v>
      </c>
    </row>
    <row r="18" spans="1:17" ht="12.75">
      <c r="A18" s="12"/>
      <c r="B18" s="1" t="s">
        <v>169</v>
      </c>
      <c r="C18" s="103">
        <v>0</v>
      </c>
      <c r="D18" s="103">
        <v>0</v>
      </c>
      <c r="E18" s="103">
        <f>SUM(C18:D18)</f>
        <v>0</v>
      </c>
      <c r="F18" s="144">
        <v>0</v>
      </c>
      <c r="G18" s="144">
        <v>0</v>
      </c>
      <c r="H18" s="103">
        <f>SUM(F18:G18)</f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04">
        <f>SUM(I18:P18)</f>
        <v>0</v>
      </c>
    </row>
    <row r="19" spans="1:17" ht="12.75">
      <c r="A19" s="167" t="s">
        <v>174</v>
      </c>
      <c r="B19" s="1" t="s">
        <v>170</v>
      </c>
      <c r="C19" s="103">
        <v>0</v>
      </c>
      <c r="D19" s="103">
        <v>0</v>
      </c>
      <c r="E19" s="103">
        <f>SUM(C19:D19)</f>
        <v>0</v>
      </c>
      <c r="F19" s="144">
        <v>0</v>
      </c>
      <c r="G19" s="144">
        <v>0</v>
      </c>
      <c r="H19" s="103">
        <f>SUM(F19:G19)</f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04">
        <f>SUM(I19:P19)</f>
        <v>0</v>
      </c>
    </row>
    <row r="20" spans="1:17" ht="12.75">
      <c r="A20" s="14"/>
      <c r="B20" s="46" t="s">
        <v>4</v>
      </c>
      <c r="C20" s="102">
        <f>SUM(C18:C19)</f>
        <v>0</v>
      </c>
      <c r="D20" s="102">
        <f aca="true" t="shared" si="2" ref="D20:P20">SUM(D18:D19)</f>
        <v>0</v>
      </c>
      <c r="E20" s="102">
        <f t="shared" si="2"/>
        <v>0</v>
      </c>
      <c r="F20" s="102">
        <f t="shared" si="2"/>
        <v>0</v>
      </c>
      <c r="G20" s="102">
        <f t="shared" si="2"/>
        <v>0</v>
      </c>
      <c r="H20" s="102">
        <f t="shared" si="2"/>
        <v>0</v>
      </c>
      <c r="I20" s="102">
        <f t="shared" si="2"/>
        <v>0</v>
      </c>
      <c r="J20" s="102">
        <f t="shared" si="2"/>
        <v>0</v>
      </c>
      <c r="K20" s="102">
        <f t="shared" si="2"/>
        <v>0</v>
      </c>
      <c r="L20" s="102">
        <v>0</v>
      </c>
      <c r="M20" s="102">
        <f t="shared" si="2"/>
        <v>0</v>
      </c>
      <c r="N20" s="102">
        <f t="shared" si="2"/>
        <v>0</v>
      </c>
      <c r="O20" s="102">
        <f t="shared" si="2"/>
        <v>0</v>
      </c>
      <c r="P20" s="102">
        <f t="shared" si="2"/>
        <v>0</v>
      </c>
      <c r="Q20" s="102">
        <f>E20+H20</f>
        <v>0</v>
      </c>
    </row>
    <row r="21" spans="1:17" ht="12.75">
      <c r="A21" s="12"/>
      <c r="B21" s="1" t="s">
        <v>171</v>
      </c>
      <c r="C21" s="103">
        <v>0</v>
      </c>
      <c r="D21" s="100">
        <v>0</v>
      </c>
      <c r="E21" s="100">
        <v>0</v>
      </c>
      <c r="F21" s="103">
        <v>0.2</v>
      </c>
      <c r="G21" s="100">
        <v>0</v>
      </c>
      <c r="H21" s="100">
        <v>0.2</v>
      </c>
      <c r="I21" s="100">
        <v>0.2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1">
        <f>E21+H21</f>
        <v>0.2</v>
      </c>
    </row>
    <row r="22" spans="1:17" ht="12.75">
      <c r="A22" s="167" t="s">
        <v>173</v>
      </c>
      <c r="B22" s="1" t="s">
        <v>172</v>
      </c>
      <c r="C22" s="103">
        <v>0</v>
      </c>
      <c r="D22" s="100">
        <v>0</v>
      </c>
      <c r="E22" s="100">
        <v>0</v>
      </c>
      <c r="F22" s="103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1">
        <f>E22+H22</f>
        <v>0</v>
      </c>
    </row>
    <row r="23" spans="1:17" ht="12.75">
      <c r="A23" s="14"/>
      <c r="B23" s="46" t="s">
        <v>4</v>
      </c>
      <c r="C23" s="102">
        <f>SUM(C21:C22)</f>
        <v>0</v>
      </c>
      <c r="D23" s="102">
        <f aca="true" t="shared" si="3" ref="D23:N23">SUM(D21:D22)</f>
        <v>0</v>
      </c>
      <c r="E23" s="102">
        <f t="shared" si="3"/>
        <v>0</v>
      </c>
      <c r="F23" s="102">
        <f t="shared" si="3"/>
        <v>0.2</v>
      </c>
      <c r="G23" s="102">
        <f t="shared" si="3"/>
        <v>0</v>
      </c>
      <c r="H23" s="102">
        <f t="shared" si="3"/>
        <v>0.2</v>
      </c>
      <c r="I23" s="102">
        <f t="shared" si="3"/>
        <v>0.2</v>
      </c>
      <c r="J23" s="102">
        <f t="shared" si="3"/>
        <v>0</v>
      </c>
      <c r="K23" s="102">
        <f t="shared" si="3"/>
        <v>0</v>
      </c>
      <c r="L23" s="102">
        <f t="shared" si="3"/>
        <v>0</v>
      </c>
      <c r="M23" s="102">
        <f t="shared" si="3"/>
        <v>0</v>
      </c>
      <c r="N23" s="102">
        <f t="shared" si="3"/>
        <v>0</v>
      </c>
      <c r="O23" s="102">
        <f>SUM(O21:O22)</f>
        <v>0</v>
      </c>
      <c r="P23" s="102">
        <f>SUM(P21:P22)</f>
        <v>0</v>
      </c>
      <c r="Q23" s="102">
        <f>E23+H23</f>
        <v>0.2</v>
      </c>
    </row>
    <row r="24" spans="1:17" ht="12.75">
      <c r="A24" s="494" t="s">
        <v>130</v>
      </c>
      <c r="B24" s="495"/>
      <c r="C24" s="401">
        <f>C14+C17+C20+C23</f>
        <v>15.5</v>
      </c>
      <c r="D24" s="401">
        <f aca="true" t="shared" si="4" ref="D24:P24">D14+D17+D20+D23</f>
        <v>9.9</v>
      </c>
      <c r="E24" s="401">
        <f t="shared" si="4"/>
        <v>25.4</v>
      </c>
      <c r="F24" s="401">
        <f t="shared" si="4"/>
        <v>6.3</v>
      </c>
      <c r="G24" s="401">
        <f t="shared" si="4"/>
        <v>2.05</v>
      </c>
      <c r="H24" s="401">
        <f t="shared" si="4"/>
        <v>8.35</v>
      </c>
      <c r="I24" s="401">
        <f t="shared" si="4"/>
        <v>26.62</v>
      </c>
      <c r="J24" s="401">
        <f t="shared" si="4"/>
        <v>1.63</v>
      </c>
      <c r="K24" s="401">
        <f t="shared" si="4"/>
        <v>0</v>
      </c>
      <c r="L24" s="401">
        <f t="shared" si="4"/>
        <v>1.8</v>
      </c>
      <c r="M24" s="401">
        <f t="shared" si="4"/>
        <v>3.1999999999999997</v>
      </c>
      <c r="N24" s="401">
        <f t="shared" si="4"/>
        <v>0</v>
      </c>
      <c r="O24" s="401">
        <f t="shared" si="4"/>
        <v>0</v>
      </c>
      <c r="P24" s="401">
        <f t="shared" si="4"/>
        <v>0.5</v>
      </c>
      <c r="Q24" s="401">
        <f>Q14+Q17+Q20+Q23</f>
        <v>33.75000000000001</v>
      </c>
    </row>
    <row r="27" spans="1:7" ht="12.75">
      <c r="A27" s="8" t="s">
        <v>351</v>
      </c>
      <c r="B27" s="482" t="s">
        <v>179</v>
      </c>
      <c r="C27" s="482"/>
      <c r="D27" s="482"/>
      <c r="E27" s="482"/>
      <c r="F27" s="482"/>
      <c r="G27" s="482"/>
    </row>
    <row r="28" spans="1:7" ht="12.75">
      <c r="A28" s="8"/>
      <c r="B28" s="482" t="s">
        <v>187</v>
      </c>
      <c r="C28" s="482"/>
      <c r="D28" s="482"/>
      <c r="E28" s="482"/>
      <c r="F28" s="482"/>
      <c r="G28" s="23"/>
    </row>
    <row r="29" spans="2:7" ht="12.75">
      <c r="B29" s="482" t="s">
        <v>178</v>
      </c>
      <c r="C29" s="482"/>
      <c r="D29" s="482"/>
      <c r="E29" s="482"/>
      <c r="F29" s="482"/>
      <c r="G29" s="482"/>
    </row>
    <row r="30" spans="2:7" ht="12.75">
      <c r="B30" s="482" t="s">
        <v>291</v>
      </c>
      <c r="C30" s="482"/>
      <c r="D30" s="482"/>
      <c r="E30" s="482"/>
      <c r="F30" s="482"/>
      <c r="G30" s="482"/>
    </row>
  </sheetData>
  <sheetProtection/>
  <mergeCells count="21">
    <mergeCell ref="B30:G30"/>
    <mergeCell ref="M9:P9"/>
    <mergeCell ref="A11:A14"/>
    <mergeCell ref="A24:B24"/>
    <mergeCell ref="B27:G27"/>
    <mergeCell ref="I8:L8"/>
    <mergeCell ref="M8:P8"/>
    <mergeCell ref="B7:B10"/>
    <mergeCell ref="Q8:Q10"/>
    <mergeCell ref="I9:L9"/>
    <mergeCell ref="B28:F28"/>
    <mergeCell ref="B29:G29"/>
    <mergeCell ref="F7:H7"/>
    <mergeCell ref="A7:A10"/>
    <mergeCell ref="A1:D1"/>
    <mergeCell ref="A2:D2"/>
    <mergeCell ref="A4:Q4"/>
    <mergeCell ref="A5:Q5"/>
    <mergeCell ref="P6:Q6"/>
    <mergeCell ref="C7:E7"/>
    <mergeCell ref="I7:Q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23" sqref="A23:T23"/>
    </sheetView>
  </sheetViews>
  <sheetFormatPr defaultColWidth="9.140625" defaultRowHeight="12.75"/>
  <cols>
    <col min="1" max="1" width="13.8515625" style="0" customWidth="1"/>
    <col min="2" max="2" width="9.57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7.7109375" style="0" customWidth="1"/>
    <col min="9" max="19" width="5.28125" style="0" customWidth="1"/>
    <col min="20" max="20" width="8.7109375" style="0" customWidth="1"/>
  </cols>
  <sheetData>
    <row r="1" spans="1:4" ht="12.75">
      <c r="A1" s="483" t="s">
        <v>22</v>
      </c>
      <c r="B1" s="483"/>
      <c r="C1" s="483"/>
      <c r="D1" s="483"/>
    </row>
    <row r="2" spans="1:4" ht="12.75">
      <c r="A2" s="483" t="s">
        <v>23</v>
      </c>
      <c r="B2" s="483"/>
      <c r="C2" s="483"/>
      <c r="D2" s="483"/>
    </row>
    <row r="3" spans="1:4" ht="12.75">
      <c r="A3" s="7"/>
      <c r="B3" s="7"/>
      <c r="C3" s="7"/>
      <c r="D3" s="7"/>
    </row>
    <row r="4" spans="1:20" ht="12.75">
      <c r="A4" s="484" t="s">
        <v>505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</row>
    <row r="5" spans="1:20" ht="12.75">
      <c r="A5" s="484" t="s">
        <v>183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</row>
    <row r="6" spans="19:20" ht="12.75">
      <c r="S6" s="504" t="s">
        <v>354</v>
      </c>
      <c r="T6" s="504"/>
    </row>
    <row r="7" spans="1:20" ht="12.75">
      <c r="A7" s="505" t="s">
        <v>175</v>
      </c>
      <c r="B7" s="499" t="s">
        <v>157</v>
      </c>
      <c r="C7" s="488" t="s">
        <v>349</v>
      </c>
      <c r="D7" s="489"/>
      <c r="E7" s="490"/>
      <c r="F7" s="488" t="s">
        <v>350</v>
      </c>
      <c r="G7" s="489"/>
      <c r="H7" s="490"/>
      <c r="I7" s="508" t="s">
        <v>366</v>
      </c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10"/>
    </row>
    <row r="8" spans="1:20" ht="12.75">
      <c r="A8" s="506"/>
      <c r="B8" s="500"/>
      <c r="C8" s="397" t="s">
        <v>224</v>
      </c>
      <c r="D8" s="397" t="s">
        <v>333</v>
      </c>
      <c r="E8" s="397" t="s">
        <v>4</v>
      </c>
      <c r="F8" s="397" t="s">
        <v>224</v>
      </c>
      <c r="G8" s="397" t="s">
        <v>333</v>
      </c>
      <c r="H8" s="397" t="s">
        <v>4</v>
      </c>
      <c r="I8" s="511" t="s">
        <v>365</v>
      </c>
      <c r="J8" s="512"/>
      <c r="K8" s="512"/>
      <c r="L8" s="512"/>
      <c r="M8" s="512"/>
      <c r="N8" s="512"/>
      <c r="O8" s="512"/>
      <c r="P8" s="512"/>
      <c r="Q8" s="512"/>
      <c r="R8" s="512"/>
      <c r="S8" s="513"/>
      <c r="T8" s="485" t="s">
        <v>124</v>
      </c>
    </row>
    <row r="9" spans="1:20" ht="12.75">
      <c r="A9" s="507"/>
      <c r="B9" s="502"/>
      <c r="C9" s="400" t="s">
        <v>161</v>
      </c>
      <c r="D9" s="400" t="s">
        <v>161</v>
      </c>
      <c r="E9" s="400" t="s">
        <v>161</v>
      </c>
      <c r="F9" s="400" t="s">
        <v>161</v>
      </c>
      <c r="G9" s="400" t="s">
        <v>161</v>
      </c>
      <c r="H9" s="400" t="s">
        <v>161</v>
      </c>
      <c r="I9" s="405" t="s">
        <v>323</v>
      </c>
      <c r="J9" s="405">
        <v>106</v>
      </c>
      <c r="K9" s="405" t="s">
        <v>324</v>
      </c>
      <c r="L9" s="405" t="s">
        <v>325</v>
      </c>
      <c r="M9" s="405" t="s">
        <v>326</v>
      </c>
      <c r="N9" s="405" t="s">
        <v>327</v>
      </c>
      <c r="O9" s="405" t="s">
        <v>328</v>
      </c>
      <c r="P9" s="405" t="s">
        <v>329</v>
      </c>
      <c r="Q9" s="405" t="s">
        <v>330</v>
      </c>
      <c r="R9" s="405" t="s">
        <v>331</v>
      </c>
      <c r="S9" s="405" t="s">
        <v>332</v>
      </c>
      <c r="T9" s="487"/>
    </row>
    <row r="10" spans="1:20" ht="12.75">
      <c r="A10" s="496" t="s">
        <v>163</v>
      </c>
      <c r="B10" s="1" t="s">
        <v>164</v>
      </c>
      <c r="C10" s="99">
        <v>1.5</v>
      </c>
      <c r="D10" s="100">
        <v>0</v>
      </c>
      <c r="E10" s="100">
        <v>1.5</v>
      </c>
      <c r="F10" s="100">
        <v>0.85</v>
      </c>
      <c r="G10" s="100">
        <v>0</v>
      </c>
      <c r="H10" s="100">
        <v>0.85</v>
      </c>
      <c r="I10" s="100">
        <v>2.35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1">
        <f>I10+J10+K10+L10+M10+N10+O10+P10+Q10+R10+S10</f>
        <v>2.35</v>
      </c>
    </row>
    <row r="11" spans="1:20" ht="12.75">
      <c r="A11" s="497"/>
      <c r="B11" s="1" t="s">
        <v>165</v>
      </c>
      <c r="C11" s="100">
        <v>6</v>
      </c>
      <c r="D11" s="100">
        <v>1.8</v>
      </c>
      <c r="E11" s="100">
        <v>7.8</v>
      </c>
      <c r="F11" s="100">
        <v>2.35</v>
      </c>
      <c r="G11" s="100">
        <v>0.5</v>
      </c>
      <c r="H11" s="100">
        <v>2.85</v>
      </c>
      <c r="I11" s="100">
        <v>10.65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1">
        <f>I11+J11+K11+L11+M11+N11+O11+P11+Q11+R11+S11</f>
        <v>10.65</v>
      </c>
    </row>
    <row r="12" spans="1:20" ht="12.75">
      <c r="A12" s="497"/>
      <c r="B12" s="1" t="s">
        <v>13</v>
      </c>
      <c r="C12" s="100">
        <v>0.9</v>
      </c>
      <c r="D12" s="100">
        <v>6.6</v>
      </c>
      <c r="E12" s="100">
        <v>7.5</v>
      </c>
      <c r="F12" s="100">
        <v>0.48</v>
      </c>
      <c r="G12" s="100">
        <v>1.15</v>
      </c>
      <c r="H12" s="100">
        <v>1.63</v>
      </c>
      <c r="I12" s="100">
        <v>6.78</v>
      </c>
      <c r="J12" s="100">
        <v>2.35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1">
        <f>I12+J12+K12+L12+M12+N12+O12+P12+Q12+R12+S12</f>
        <v>9.13</v>
      </c>
    </row>
    <row r="13" spans="1:20" ht="12.75">
      <c r="A13" s="498"/>
      <c r="B13" s="46" t="s">
        <v>4</v>
      </c>
      <c r="C13" s="102">
        <f>SUM(C10:C12)</f>
        <v>8.4</v>
      </c>
      <c r="D13" s="102">
        <f aca="true" t="shared" si="0" ref="D13:S13">SUM(D10:D12)</f>
        <v>8.4</v>
      </c>
      <c r="E13" s="102">
        <f t="shared" si="0"/>
        <v>16.8</v>
      </c>
      <c r="F13" s="102">
        <f>SUM(F10:F12)</f>
        <v>3.68</v>
      </c>
      <c r="G13" s="102">
        <f>SUM(G10:G12)</f>
        <v>1.65</v>
      </c>
      <c r="H13" s="102">
        <f>SUM(H10:H12)</f>
        <v>5.33</v>
      </c>
      <c r="I13" s="102">
        <f t="shared" si="0"/>
        <v>19.78</v>
      </c>
      <c r="J13" s="102">
        <f t="shared" si="0"/>
        <v>2.35</v>
      </c>
      <c r="K13" s="102">
        <f t="shared" si="0"/>
        <v>0</v>
      </c>
      <c r="L13" s="102">
        <f t="shared" si="0"/>
        <v>0</v>
      </c>
      <c r="M13" s="102">
        <f t="shared" si="0"/>
        <v>0</v>
      </c>
      <c r="N13" s="102">
        <f t="shared" si="0"/>
        <v>0</v>
      </c>
      <c r="O13" s="102">
        <f t="shared" si="0"/>
        <v>0</v>
      </c>
      <c r="P13" s="102">
        <f t="shared" si="0"/>
        <v>0</v>
      </c>
      <c r="Q13" s="102">
        <f t="shared" si="0"/>
        <v>0</v>
      </c>
      <c r="R13" s="102">
        <f t="shared" si="0"/>
        <v>0</v>
      </c>
      <c r="S13" s="102">
        <f t="shared" si="0"/>
        <v>0</v>
      </c>
      <c r="T13" s="102">
        <f>E13+H13</f>
        <v>22.130000000000003</v>
      </c>
    </row>
    <row r="14" spans="1:20" ht="12.75">
      <c r="A14" s="12"/>
      <c r="B14" s="1" t="s">
        <v>166</v>
      </c>
      <c r="C14" s="187">
        <v>6.5</v>
      </c>
      <c r="D14" s="187">
        <v>1</v>
      </c>
      <c r="E14" s="187">
        <v>7.5</v>
      </c>
      <c r="F14" s="187">
        <v>2.42</v>
      </c>
      <c r="G14" s="187">
        <v>0.4</v>
      </c>
      <c r="H14" s="187">
        <v>2.82</v>
      </c>
      <c r="I14" s="187">
        <v>0</v>
      </c>
      <c r="J14" s="187">
        <v>3.88</v>
      </c>
      <c r="K14" s="187">
        <v>6.44</v>
      </c>
      <c r="L14" s="187">
        <v>0</v>
      </c>
      <c r="M14" s="187">
        <v>0</v>
      </c>
      <c r="N14" s="187">
        <v>0</v>
      </c>
      <c r="O14" s="187">
        <v>0</v>
      </c>
      <c r="P14" s="187">
        <v>0</v>
      </c>
      <c r="Q14" s="187">
        <v>0</v>
      </c>
      <c r="R14" s="187">
        <v>0</v>
      </c>
      <c r="S14" s="187">
        <v>0</v>
      </c>
      <c r="T14" s="101">
        <v>10.32</v>
      </c>
    </row>
    <row r="15" spans="1:20" ht="12.75">
      <c r="A15" s="167" t="s">
        <v>168</v>
      </c>
      <c r="B15" s="1" t="s">
        <v>167</v>
      </c>
      <c r="C15" s="187">
        <v>0.6</v>
      </c>
      <c r="D15" s="187">
        <v>0.5</v>
      </c>
      <c r="E15" s="187">
        <v>1.1</v>
      </c>
      <c r="F15" s="187">
        <v>0</v>
      </c>
      <c r="G15" s="187">
        <v>0</v>
      </c>
      <c r="H15" s="187">
        <v>0</v>
      </c>
      <c r="I15" s="187">
        <v>0</v>
      </c>
      <c r="J15" s="187">
        <v>1.1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187">
        <v>0</v>
      </c>
      <c r="Q15" s="187">
        <v>0</v>
      </c>
      <c r="R15" s="187">
        <v>0</v>
      </c>
      <c r="S15" s="187">
        <v>0</v>
      </c>
      <c r="T15" s="101">
        <v>1.1</v>
      </c>
    </row>
    <row r="16" spans="1:20" ht="12.75">
      <c r="A16" s="14"/>
      <c r="B16" s="46" t="s">
        <v>4</v>
      </c>
      <c r="C16" s="102">
        <f>SUM(C14:C15)</f>
        <v>7.1</v>
      </c>
      <c r="D16" s="102">
        <f aca="true" t="shared" si="1" ref="D16:S16">SUM(D14:D15)</f>
        <v>1.5</v>
      </c>
      <c r="E16" s="102">
        <f t="shared" si="1"/>
        <v>8.6</v>
      </c>
      <c r="F16" s="102">
        <f t="shared" si="1"/>
        <v>2.42</v>
      </c>
      <c r="G16" s="102">
        <f t="shared" si="1"/>
        <v>0.4</v>
      </c>
      <c r="H16" s="102">
        <f t="shared" si="1"/>
        <v>2.82</v>
      </c>
      <c r="I16" s="102">
        <f t="shared" si="1"/>
        <v>0</v>
      </c>
      <c r="J16" s="102">
        <f t="shared" si="1"/>
        <v>4.98</v>
      </c>
      <c r="K16" s="102">
        <f t="shared" si="1"/>
        <v>6.44</v>
      </c>
      <c r="L16" s="102">
        <f t="shared" si="1"/>
        <v>0</v>
      </c>
      <c r="M16" s="102">
        <f t="shared" si="1"/>
        <v>0</v>
      </c>
      <c r="N16" s="102">
        <f t="shared" si="1"/>
        <v>0</v>
      </c>
      <c r="O16" s="102">
        <f t="shared" si="1"/>
        <v>0</v>
      </c>
      <c r="P16" s="102">
        <f t="shared" si="1"/>
        <v>0</v>
      </c>
      <c r="Q16" s="102">
        <f t="shared" si="1"/>
        <v>0</v>
      </c>
      <c r="R16" s="102">
        <f t="shared" si="1"/>
        <v>0</v>
      </c>
      <c r="S16" s="102">
        <f t="shared" si="1"/>
        <v>0</v>
      </c>
      <c r="T16" s="102">
        <f>E16+H16</f>
        <v>11.42</v>
      </c>
    </row>
    <row r="17" spans="1:20" ht="12.75">
      <c r="A17" s="12"/>
      <c r="B17" s="1" t="s">
        <v>169</v>
      </c>
      <c r="C17" s="103">
        <v>0</v>
      </c>
      <c r="D17" s="103">
        <v>0</v>
      </c>
      <c r="E17" s="103">
        <f>SUM(C17:D17)</f>
        <v>0</v>
      </c>
      <c r="F17" s="144">
        <v>0</v>
      </c>
      <c r="G17" s="144">
        <v>0</v>
      </c>
      <c r="H17" s="103">
        <f>SUM(F17:G17)</f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04">
        <f>SUM(I17:S17)</f>
        <v>0</v>
      </c>
    </row>
    <row r="18" spans="1:20" ht="12.75">
      <c r="A18" s="167" t="s">
        <v>174</v>
      </c>
      <c r="B18" s="1" t="s">
        <v>170</v>
      </c>
      <c r="C18" s="103">
        <v>0</v>
      </c>
      <c r="D18" s="103">
        <v>0</v>
      </c>
      <c r="E18" s="103">
        <f>SUM(C18:D18)</f>
        <v>0</v>
      </c>
      <c r="F18" s="144">
        <v>0</v>
      </c>
      <c r="G18" s="144">
        <v>0</v>
      </c>
      <c r="H18" s="103">
        <f>SUM(F18:G18)</f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04">
        <f>SUM(I18:S18)</f>
        <v>0</v>
      </c>
    </row>
    <row r="19" spans="1:20" ht="12.75">
      <c r="A19" s="14"/>
      <c r="B19" s="46" t="s">
        <v>4</v>
      </c>
      <c r="C19" s="102">
        <f>SUM(C17:C18)</f>
        <v>0</v>
      </c>
      <c r="D19" s="102">
        <f aca="true" t="shared" si="2" ref="D19:S19">SUM(D17:D18)</f>
        <v>0</v>
      </c>
      <c r="E19" s="102">
        <f t="shared" si="2"/>
        <v>0</v>
      </c>
      <c r="F19" s="102">
        <f t="shared" si="2"/>
        <v>0</v>
      </c>
      <c r="G19" s="102">
        <f t="shared" si="2"/>
        <v>0</v>
      </c>
      <c r="H19" s="102">
        <f t="shared" si="2"/>
        <v>0</v>
      </c>
      <c r="I19" s="102">
        <f t="shared" si="2"/>
        <v>0</v>
      </c>
      <c r="J19" s="102">
        <f t="shared" si="2"/>
        <v>0</v>
      </c>
      <c r="K19" s="102">
        <f t="shared" si="2"/>
        <v>0</v>
      </c>
      <c r="L19" s="102">
        <v>0</v>
      </c>
      <c r="M19" s="102">
        <f t="shared" si="2"/>
        <v>0</v>
      </c>
      <c r="N19" s="102">
        <f t="shared" si="2"/>
        <v>0</v>
      </c>
      <c r="O19" s="102">
        <f t="shared" si="2"/>
        <v>0</v>
      </c>
      <c r="P19" s="102">
        <f t="shared" si="2"/>
        <v>0</v>
      </c>
      <c r="Q19" s="102">
        <f t="shared" si="2"/>
        <v>0</v>
      </c>
      <c r="R19" s="102">
        <f t="shared" si="2"/>
        <v>0</v>
      </c>
      <c r="S19" s="102">
        <f t="shared" si="2"/>
        <v>0</v>
      </c>
      <c r="T19" s="102">
        <f>E19+H19</f>
        <v>0</v>
      </c>
    </row>
    <row r="20" spans="1:20" ht="12.75">
      <c r="A20" s="12"/>
      <c r="B20" s="1" t="s">
        <v>171</v>
      </c>
      <c r="C20" s="103">
        <v>0</v>
      </c>
      <c r="D20" s="100">
        <v>0</v>
      </c>
      <c r="E20" s="100">
        <v>0</v>
      </c>
      <c r="F20" s="103">
        <v>0.2</v>
      </c>
      <c r="G20" s="100">
        <v>0</v>
      </c>
      <c r="H20" s="100">
        <v>0.2</v>
      </c>
      <c r="I20" s="100">
        <v>0.2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1">
        <v>0.2</v>
      </c>
    </row>
    <row r="21" spans="1:20" ht="12.75">
      <c r="A21" s="167" t="s">
        <v>173</v>
      </c>
      <c r="B21" s="1" t="s">
        <v>172</v>
      </c>
      <c r="C21" s="103">
        <v>0</v>
      </c>
      <c r="D21" s="100">
        <v>0</v>
      </c>
      <c r="E21" s="100">
        <v>0</v>
      </c>
      <c r="F21" s="103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1">
        <v>0</v>
      </c>
    </row>
    <row r="22" spans="1:20" ht="12.75">
      <c r="A22" s="14"/>
      <c r="B22" s="46" t="s">
        <v>4</v>
      </c>
      <c r="C22" s="102">
        <f>SUM(C20:C21)</f>
        <v>0</v>
      </c>
      <c r="D22" s="102">
        <f aca="true" t="shared" si="3" ref="D22:N22">SUM(D20:D21)</f>
        <v>0</v>
      </c>
      <c r="E22" s="102">
        <f t="shared" si="3"/>
        <v>0</v>
      </c>
      <c r="F22" s="102">
        <f t="shared" si="3"/>
        <v>0.2</v>
      </c>
      <c r="G22" s="102">
        <f t="shared" si="3"/>
        <v>0</v>
      </c>
      <c r="H22" s="102">
        <f t="shared" si="3"/>
        <v>0.2</v>
      </c>
      <c r="I22" s="102">
        <f t="shared" si="3"/>
        <v>0.2</v>
      </c>
      <c r="J22" s="102">
        <f t="shared" si="3"/>
        <v>0</v>
      </c>
      <c r="K22" s="102">
        <f t="shared" si="3"/>
        <v>0</v>
      </c>
      <c r="L22" s="102">
        <f t="shared" si="3"/>
        <v>0</v>
      </c>
      <c r="M22" s="102">
        <f t="shared" si="3"/>
        <v>0</v>
      </c>
      <c r="N22" s="102">
        <f t="shared" si="3"/>
        <v>0</v>
      </c>
      <c r="O22" s="102">
        <f>SUM(O20:O21)</f>
        <v>0</v>
      </c>
      <c r="P22" s="102">
        <f>SUM(P20:P21)</f>
        <v>0</v>
      </c>
      <c r="Q22" s="102">
        <f>SUM(Q20:Q21)</f>
        <v>0</v>
      </c>
      <c r="R22" s="102">
        <f>SUM(R20:R21)</f>
        <v>0</v>
      </c>
      <c r="S22" s="102">
        <f>SUM(S20:S21)</f>
        <v>0</v>
      </c>
      <c r="T22" s="102">
        <f>E22+H22</f>
        <v>0.2</v>
      </c>
    </row>
    <row r="23" spans="1:20" ht="15.75" customHeight="1">
      <c r="A23" s="494" t="s">
        <v>130</v>
      </c>
      <c r="B23" s="495"/>
      <c r="C23" s="401">
        <f>C13+C16+C19+C22</f>
        <v>15.5</v>
      </c>
      <c r="D23" s="401">
        <f aca="true" t="shared" si="4" ref="D23:S23">D13+D16+D19+D22</f>
        <v>9.9</v>
      </c>
      <c r="E23" s="401">
        <f t="shared" si="4"/>
        <v>25.4</v>
      </c>
      <c r="F23" s="401">
        <f t="shared" si="4"/>
        <v>6.3</v>
      </c>
      <c r="G23" s="401">
        <f t="shared" si="4"/>
        <v>2.05</v>
      </c>
      <c r="H23" s="401">
        <f t="shared" si="4"/>
        <v>8.35</v>
      </c>
      <c r="I23" s="401">
        <f t="shared" si="4"/>
        <v>19.98</v>
      </c>
      <c r="J23" s="401">
        <f t="shared" si="4"/>
        <v>7.33</v>
      </c>
      <c r="K23" s="401">
        <f t="shared" si="4"/>
        <v>6.44</v>
      </c>
      <c r="L23" s="401">
        <f t="shared" si="4"/>
        <v>0</v>
      </c>
      <c r="M23" s="401">
        <f t="shared" si="4"/>
        <v>0</v>
      </c>
      <c r="N23" s="401">
        <f t="shared" si="4"/>
        <v>0</v>
      </c>
      <c r="O23" s="401">
        <f t="shared" si="4"/>
        <v>0</v>
      </c>
      <c r="P23" s="401">
        <f t="shared" si="4"/>
        <v>0</v>
      </c>
      <c r="Q23" s="401">
        <f t="shared" si="4"/>
        <v>0</v>
      </c>
      <c r="R23" s="401">
        <f t="shared" si="4"/>
        <v>0</v>
      </c>
      <c r="S23" s="401">
        <f t="shared" si="4"/>
        <v>0</v>
      </c>
      <c r="T23" s="401">
        <f>T13+T16+T19+T22</f>
        <v>33.75000000000001</v>
      </c>
    </row>
    <row r="26" spans="1:7" ht="12.75">
      <c r="A26" s="8" t="s">
        <v>367</v>
      </c>
      <c r="B26" s="39" t="s">
        <v>336</v>
      </c>
      <c r="C26" s="39"/>
      <c r="D26" s="23" t="s">
        <v>342</v>
      </c>
      <c r="E26" s="39"/>
      <c r="F26" s="39"/>
      <c r="G26" s="39"/>
    </row>
    <row r="27" spans="2:7" ht="12.75">
      <c r="B27" s="39" t="s">
        <v>337</v>
      </c>
      <c r="C27" s="39"/>
      <c r="D27" s="39" t="s">
        <v>343</v>
      </c>
      <c r="E27" s="39"/>
      <c r="F27" s="39"/>
      <c r="G27" s="23"/>
    </row>
    <row r="28" spans="2:7" ht="12.75">
      <c r="B28" s="39" t="s">
        <v>338</v>
      </c>
      <c r="C28" s="39"/>
      <c r="D28" s="39" t="s">
        <v>344</v>
      </c>
      <c r="E28" s="39"/>
      <c r="F28" s="39"/>
      <c r="G28" s="39"/>
    </row>
    <row r="29" spans="2:7" ht="12.75">
      <c r="B29" s="23" t="s">
        <v>339</v>
      </c>
      <c r="D29" s="39" t="s">
        <v>345</v>
      </c>
      <c r="F29" s="39"/>
      <c r="G29" s="39"/>
    </row>
    <row r="30" spans="2:4" ht="12.75">
      <c r="B30" s="23" t="s">
        <v>340</v>
      </c>
      <c r="D30" s="39" t="s">
        <v>346</v>
      </c>
    </row>
    <row r="31" ht="12.75">
      <c r="B31" s="23" t="s">
        <v>341</v>
      </c>
    </row>
  </sheetData>
  <sheetProtection/>
  <mergeCells count="14">
    <mergeCell ref="A10:A13"/>
    <mergeCell ref="F7:H7"/>
    <mergeCell ref="A23:B23"/>
    <mergeCell ref="A7:A9"/>
    <mergeCell ref="B7:B9"/>
    <mergeCell ref="C7:E7"/>
    <mergeCell ref="S6:T6"/>
    <mergeCell ref="A1:D1"/>
    <mergeCell ref="A2:D2"/>
    <mergeCell ref="A4:T4"/>
    <mergeCell ref="A5:T5"/>
    <mergeCell ref="I8:S8"/>
    <mergeCell ref="I7:T7"/>
    <mergeCell ref="T8:T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24" sqref="A24:M24"/>
    </sheetView>
  </sheetViews>
  <sheetFormatPr defaultColWidth="9.140625" defaultRowHeight="12.75"/>
  <cols>
    <col min="1" max="1" width="14.140625" style="0" customWidth="1"/>
    <col min="2" max="2" width="10.57421875" style="0" customWidth="1"/>
    <col min="9" max="12" width="6.57421875" style="0" customWidth="1"/>
    <col min="13" max="13" width="9.421875" style="0" customWidth="1"/>
  </cols>
  <sheetData>
    <row r="1" spans="1:4" ht="12.75">
      <c r="A1" s="483" t="s">
        <v>22</v>
      </c>
      <c r="B1" s="483"/>
      <c r="C1" s="483"/>
      <c r="D1" s="483"/>
    </row>
    <row r="2" spans="1:4" ht="12.75">
      <c r="A2" s="483" t="s">
        <v>23</v>
      </c>
      <c r="B2" s="483"/>
      <c r="C2" s="483"/>
      <c r="D2" s="483"/>
    </row>
    <row r="3" spans="1:4" ht="12.75">
      <c r="A3" s="7"/>
      <c r="B3" s="7"/>
      <c r="C3" s="7"/>
      <c r="D3" s="7"/>
    </row>
    <row r="4" spans="1:13" ht="12.75">
      <c r="A4" s="484" t="s">
        <v>504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</row>
    <row r="5" spans="1:13" ht="12.75">
      <c r="A5" s="484" t="s">
        <v>269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</row>
    <row r="6" spans="12:13" ht="12.75">
      <c r="L6" s="504" t="s">
        <v>355</v>
      </c>
      <c r="M6" s="504"/>
    </row>
    <row r="7" spans="1:13" ht="12.75">
      <c r="A7" s="505" t="s">
        <v>175</v>
      </c>
      <c r="B7" s="499" t="s">
        <v>157</v>
      </c>
      <c r="C7" s="515" t="s">
        <v>188</v>
      </c>
      <c r="D7" s="516"/>
      <c r="E7" s="517"/>
      <c r="F7" s="515" t="s">
        <v>270</v>
      </c>
      <c r="G7" s="516"/>
      <c r="H7" s="517"/>
      <c r="I7" s="522" t="s">
        <v>352</v>
      </c>
      <c r="J7" s="523"/>
      <c r="K7" s="523"/>
      <c r="L7" s="523"/>
      <c r="M7" s="510"/>
    </row>
    <row r="8" spans="1:13" ht="12.75">
      <c r="A8" s="506"/>
      <c r="B8" s="501"/>
      <c r="C8" s="416" t="s">
        <v>189</v>
      </c>
      <c r="D8" s="499" t="s">
        <v>190</v>
      </c>
      <c r="E8" s="499" t="s">
        <v>4</v>
      </c>
      <c r="F8" s="417" t="s">
        <v>189</v>
      </c>
      <c r="G8" s="499" t="s">
        <v>190</v>
      </c>
      <c r="H8" s="499" t="s">
        <v>4</v>
      </c>
      <c r="I8" s="518" t="s">
        <v>301</v>
      </c>
      <c r="J8" s="518"/>
      <c r="K8" s="518"/>
      <c r="L8" s="519"/>
      <c r="M8" s="524" t="s">
        <v>124</v>
      </c>
    </row>
    <row r="9" spans="1:13" ht="12.75">
      <c r="A9" s="506"/>
      <c r="B9" s="501"/>
      <c r="C9" s="403" t="s">
        <v>191</v>
      </c>
      <c r="D9" s="514"/>
      <c r="E9" s="514"/>
      <c r="F9" s="404" t="s">
        <v>191</v>
      </c>
      <c r="G9" s="514"/>
      <c r="H9" s="514"/>
      <c r="I9" s="520"/>
      <c r="J9" s="520"/>
      <c r="K9" s="520"/>
      <c r="L9" s="521"/>
      <c r="M9" s="525"/>
    </row>
    <row r="10" spans="1:13" ht="12.75">
      <c r="A10" s="507"/>
      <c r="B10" s="502"/>
      <c r="C10" s="397" t="s">
        <v>161</v>
      </c>
      <c r="D10" s="400" t="s">
        <v>161</v>
      </c>
      <c r="E10" s="400" t="s">
        <v>161</v>
      </c>
      <c r="F10" s="400" t="s">
        <v>161</v>
      </c>
      <c r="G10" s="400" t="s">
        <v>161</v>
      </c>
      <c r="H10" s="400" t="s">
        <v>161</v>
      </c>
      <c r="I10" s="400">
        <v>1</v>
      </c>
      <c r="J10" s="400">
        <v>2</v>
      </c>
      <c r="K10" s="400">
        <v>3</v>
      </c>
      <c r="L10" s="400">
        <v>4</v>
      </c>
      <c r="M10" s="487"/>
    </row>
    <row r="11" spans="1:13" ht="12.75">
      <c r="A11" s="496" t="s">
        <v>163</v>
      </c>
      <c r="B11" s="1" t="s">
        <v>164</v>
      </c>
      <c r="C11" s="99">
        <v>25</v>
      </c>
      <c r="D11" s="100">
        <v>0</v>
      </c>
      <c r="E11" s="100">
        <v>25</v>
      </c>
      <c r="F11" s="100">
        <v>0</v>
      </c>
      <c r="G11" s="100">
        <v>0</v>
      </c>
      <c r="H11" s="100">
        <v>0</v>
      </c>
      <c r="I11" s="175">
        <v>25</v>
      </c>
      <c r="J11" s="100">
        <v>0</v>
      </c>
      <c r="K11" s="100">
        <v>0</v>
      </c>
      <c r="L11" s="100">
        <v>0</v>
      </c>
      <c r="M11" s="101">
        <f>I11+J11+K11+L11</f>
        <v>25</v>
      </c>
    </row>
    <row r="12" spans="1:13" ht="12.75">
      <c r="A12" s="497"/>
      <c r="B12" s="1" t="s">
        <v>165</v>
      </c>
      <c r="C12" s="100">
        <v>14.55</v>
      </c>
      <c r="D12" s="100">
        <v>0</v>
      </c>
      <c r="E12" s="100">
        <v>14.55</v>
      </c>
      <c r="F12" s="100">
        <v>5.5</v>
      </c>
      <c r="G12" s="100">
        <v>0</v>
      </c>
      <c r="H12" s="100">
        <v>5.5</v>
      </c>
      <c r="I12" s="100">
        <v>7.85</v>
      </c>
      <c r="J12" s="100">
        <v>12.2</v>
      </c>
      <c r="K12" s="100">
        <v>0</v>
      </c>
      <c r="L12" s="100">
        <v>0</v>
      </c>
      <c r="M12" s="101">
        <f>I12+J12+K12+L12</f>
        <v>20.049999999999997</v>
      </c>
    </row>
    <row r="13" spans="1:13" ht="12.75">
      <c r="A13" s="497"/>
      <c r="B13" s="1" t="s">
        <v>13</v>
      </c>
      <c r="C13" s="100">
        <v>23.85</v>
      </c>
      <c r="D13" s="100">
        <v>8</v>
      </c>
      <c r="E13" s="100">
        <v>31.85</v>
      </c>
      <c r="F13" s="100">
        <v>9.4</v>
      </c>
      <c r="G13" s="100">
        <v>0</v>
      </c>
      <c r="H13" s="100">
        <v>9.4</v>
      </c>
      <c r="I13" s="100">
        <v>15.5</v>
      </c>
      <c r="J13" s="100">
        <v>25.75</v>
      </c>
      <c r="K13" s="100">
        <v>0</v>
      </c>
      <c r="L13" s="100">
        <v>0</v>
      </c>
      <c r="M13" s="101">
        <f>I13+J13+K13+L13</f>
        <v>41.25</v>
      </c>
    </row>
    <row r="14" spans="1:13" ht="12.75">
      <c r="A14" s="498"/>
      <c r="B14" s="46" t="s">
        <v>4</v>
      </c>
      <c r="C14" s="102">
        <f>SUM(C11:C13)</f>
        <v>63.4</v>
      </c>
      <c r="D14" s="102">
        <f aca="true" t="shared" si="0" ref="D14:M14">SUM(D11:D13)</f>
        <v>8</v>
      </c>
      <c r="E14" s="102">
        <f t="shared" si="0"/>
        <v>71.4</v>
      </c>
      <c r="F14" s="102">
        <f t="shared" si="0"/>
        <v>14.9</v>
      </c>
      <c r="G14" s="102">
        <f t="shared" si="0"/>
        <v>0</v>
      </c>
      <c r="H14" s="102">
        <f t="shared" si="0"/>
        <v>14.9</v>
      </c>
      <c r="I14" s="102">
        <f t="shared" si="0"/>
        <v>48.35</v>
      </c>
      <c r="J14" s="102">
        <f t="shared" si="0"/>
        <v>37.95</v>
      </c>
      <c r="K14" s="102">
        <f>SUM(K11:K13)</f>
        <v>0</v>
      </c>
      <c r="L14" s="102">
        <f>SUM(L11:L13)</f>
        <v>0</v>
      </c>
      <c r="M14" s="102">
        <f t="shared" si="0"/>
        <v>86.3</v>
      </c>
    </row>
    <row r="15" spans="1:13" ht="12.75">
      <c r="A15" s="12"/>
      <c r="B15" s="1" t="s">
        <v>166</v>
      </c>
      <c r="C15" s="188">
        <v>5.9</v>
      </c>
      <c r="D15" s="188">
        <v>5</v>
      </c>
      <c r="E15" s="187">
        <v>10.9</v>
      </c>
      <c r="F15" s="188">
        <v>0</v>
      </c>
      <c r="G15" s="188">
        <v>11</v>
      </c>
      <c r="H15" s="187">
        <v>11</v>
      </c>
      <c r="I15" s="188">
        <v>5.9</v>
      </c>
      <c r="J15" s="188">
        <v>0</v>
      </c>
      <c r="K15" s="188">
        <v>6</v>
      </c>
      <c r="L15" s="188">
        <v>10</v>
      </c>
      <c r="M15" s="101">
        <v>21.9</v>
      </c>
    </row>
    <row r="16" spans="1:13" ht="12.75">
      <c r="A16" s="167" t="s">
        <v>168</v>
      </c>
      <c r="B16" s="1" t="s">
        <v>167</v>
      </c>
      <c r="C16" s="188">
        <v>25</v>
      </c>
      <c r="D16" s="188">
        <v>5</v>
      </c>
      <c r="E16" s="187">
        <v>30</v>
      </c>
      <c r="F16" s="188">
        <v>0</v>
      </c>
      <c r="G16" s="188">
        <v>70</v>
      </c>
      <c r="H16" s="187">
        <v>70</v>
      </c>
      <c r="I16" s="188">
        <v>30.5</v>
      </c>
      <c r="J16" s="188">
        <v>0</v>
      </c>
      <c r="K16" s="188">
        <v>6</v>
      </c>
      <c r="L16" s="188">
        <v>63.5</v>
      </c>
      <c r="M16" s="101">
        <v>100</v>
      </c>
    </row>
    <row r="17" spans="1:13" ht="12.75">
      <c r="A17" s="14"/>
      <c r="B17" s="46" t="s">
        <v>4</v>
      </c>
      <c r="C17" s="102">
        <f aca="true" t="shared" si="1" ref="C17:M17">SUM(C15:C16)</f>
        <v>30.9</v>
      </c>
      <c r="D17" s="102">
        <f t="shared" si="1"/>
        <v>10</v>
      </c>
      <c r="E17" s="102">
        <f t="shared" si="1"/>
        <v>40.9</v>
      </c>
      <c r="F17" s="102">
        <f t="shared" si="1"/>
        <v>0</v>
      </c>
      <c r="G17" s="102">
        <f t="shared" si="1"/>
        <v>81</v>
      </c>
      <c r="H17" s="102">
        <f t="shared" si="1"/>
        <v>81</v>
      </c>
      <c r="I17" s="102">
        <f t="shared" si="1"/>
        <v>36.4</v>
      </c>
      <c r="J17" s="102">
        <f t="shared" si="1"/>
        <v>0</v>
      </c>
      <c r="K17" s="102">
        <f t="shared" si="1"/>
        <v>12</v>
      </c>
      <c r="L17" s="102">
        <f t="shared" si="1"/>
        <v>73.5</v>
      </c>
      <c r="M17" s="102">
        <f t="shared" si="1"/>
        <v>121.9</v>
      </c>
    </row>
    <row r="18" spans="1:13" ht="12.75">
      <c r="A18" s="12"/>
      <c r="B18" s="1" t="s">
        <v>169</v>
      </c>
      <c r="C18" s="144">
        <v>4.34</v>
      </c>
      <c r="D18" s="144">
        <v>10.77</v>
      </c>
      <c r="E18" s="144">
        <v>15.11</v>
      </c>
      <c r="F18" s="144">
        <v>1</v>
      </c>
      <c r="G18" s="144">
        <v>0</v>
      </c>
      <c r="H18" s="103">
        <v>1</v>
      </c>
      <c r="I18" s="144">
        <v>1</v>
      </c>
      <c r="J18" s="144">
        <v>15.11</v>
      </c>
      <c r="K18" s="144">
        <v>0</v>
      </c>
      <c r="L18" s="144">
        <v>0</v>
      </c>
      <c r="M18" s="104">
        <f>SUM(I18:L18)</f>
        <v>16.11</v>
      </c>
    </row>
    <row r="19" spans="1:13" ht="12.75">
      <c r="A19" s="167" t="s">
        <v>174</v>
      </c>
      <c r="B19" s="1" t="s">
        <v>170</v>
      </c>
      <c r="C19" s="144">
        <v>4.94</v>
      </c>
      <c r="D19" s="144">
        <v>11.46</v>
      </c>
      <c r="E19" s="144">
        <v>16.400000000000002</v>
      </c>
      <c r="F19" s="144">
        <v>0</v>
      </c>
      <c r="G19" s="144">
        <v>0</v>
      </c>
      <c r="H19" s="103">
        <v>0</v>
      </c>
      <c r="I19" s="144">
        <v>0</v>
      </c>
      <c r="J19" s="144">
        <v>16.4</v>
      </c>
      <c r="K19" s="144">
        <v>0</v>
      </c>
      <c r="L19" s="144">
        <v>0</v>
      </c>
      <c r="M19" s="104">
        <f>SUM(I19:L19)</f>
        <v>16.4</v>
      </c>
    </row>
    <row r="20" spans="1:13" ht="12.75">
      <c r="A20" s="14"/>
      <c r="B20" s="46" t="s">
        <v>4</v>
      </c>
      <c r="C20" s="102">
        <f aca="true" t="shared" si="2" ref="C20:L20">SUM(C18:C19)</f>
        <v>9.280000000000001</v>
      </c>
      <c r="D20" s="102">
        <f t="shared" si="2"/>
        <v>22.23</v>
      </c>
      <c r="E20" s="102">
        <f t="shared" si="2"/>
        <v>31.51</v>
      </c>
      <c r="F20" s="102">
        <f t="shared" si="2"/>
        <v>1</v>
      </c>
      <c r="G20" s="102">
        <f t="shared" si="2"/>
        <v>0</v>
      </c>
      <c r="H20" s="102">
        <f t="shared" si="2"/>
        <v>1</v>
      </c>
      <c r="I20" s="102">
        <f t="shared" si="2"/>
        <v>1</v>
      </c>
      <c r="J20" s="102">
        <f t="shared" si="2"/>
        <v>31.509999999999998</v>
      </c>
      <c r="K20" s="102">
        <f t="shared" si="2"/>
        <v>0</v>
      </c>
      <c r="L20" s="102">
        <f t="shared" si="2"/>
        <v>0</v>
      </c>
      <c r="M20" s="102">
        <f>SUM(M18:M19)</f>
        <v>32.51</v>
      </c>
    </row>
    <row r="21" spans="1:13" ht="12.75">
      <c r="A21" s="12"/>
      <c r="B21" s="1" t="s">
        <v>171</v>
      </c>
      <c r="C21" s="100">
        <v>1</v>
      </c>
      <c r="D21" s="100">
        <v>0</v>
      </c>
      <c r="E21" s="100">
        <v>1</v>
      </c>
      <c r="F21" s="100">
        <v>1</v>
      </c>
      <c r="G21" s="100">
        <v>0</v>
      </c>
      <c r="H21" s="100">
        <v>1</v>
      </c>
      <c r="I21" s="100">
        <v>1</v>
      </c>
      <c r="J21" s="100">
        <v>1</v>
      </c>
      <c r="K21" s="100">
        <v>0</v>
      </c>
      <c r="L21" s="100">
        <v>0</v>
      </c>
      <c r="M21" s="101">
        <f>E21+H21</f>
        <v>2</v>
      </c>
    </row>
    <row r="22" spans="1:13" ht="12.75">
      <c r="A22" s="167" t="s">
        <v>173</v>
      </c>
      <c r="B22" s="1" t="s">
        <v>172</v>
      </c>
      <c r="C22" s="100">
        <v>2.7</v>
      </c>
      <c r="D22" s="100">
        <v>0</v>
      </c>
      <c r="E22" s="100">
        <v>2.7</v>
      </c>
      <c r="F22" s="100">
        <v>5</v>
      </c>
      <c r="G22" s="100">
        <v>0</v>
      </c>
      <c r="H22" s="100">
        <v>5</v>
      </c>
      <c r="I22" s="100">
        <v>0</v>
      </c>
      <c r="J22" s="100">
        <v>2.7</v>
      </c>
      <c r="K22" s="100">
        <v>5</v>
      </c>
      <c r="L22" s="100">
        <v>0</v>
      </c>
      <c r="M22" s="101">
        <f>E22+H22</f>
        <v>7.7</v>
      </c>
    </row>
    <row r="23" spans="1:13" ht="12.75">
      <c r="A23" s="14"/>
      <c r="B23" s="46" t="s">
        <v>4</v>
      </c>
      <c r="C23" s="102">
        <f aca="true" t="shared" si="3" ref="C23:M23">SUM(C21:C22)</f>
        <v>3.7</v>
      </c>
      <c r="D23" s="102">
        <f t="shared" si="3"/>
        <v>0</v>
      </c>
      <c r="E23" s="102">
        <f t="shared" si="3"/>
        <v>3.7</v>
      </c>
      <c r="F23" s="102">
        <f t="shared" si="3"/>
        <v>6</v>
      </c>
      <c r="G23" s="102">
        <f t="shared" si="3"/>
        <v>0</v>
      </c>
      <c r="H23" s="102">
        <f t="shared" si="3"/>
        <v>6</v>
      </c>
      <c r="I23" s="102">
        <f t="shared" si="3"/>
        <v>1</v>
      </c>
      <c r="J23" s="102">
        <f t="shared" si="3"/>
        <v>3.7</v>
      </c>
      <c r="K23" s="102">
        <f t="shared" si="3"/>
        <v>5</v>
      </c>
      <c r="L23" s="102">
        <f t="shared" si="3"/>
        <v>0</v>
      </c>
      <c r="M23" s="102">
        <f t="shared" si="3"/>
        <v>9.7</v>
      </c>
    </row>
    <row r="24" spans="1:13" ht="16.5" customHeight="1">
      <c r="A24" s="494" t="s">
        <v>130</v>
      </c>
      <c r="B24" s="495"/>
      <c r="C24" s="401">
        <f aca="true" t="shared" si="4" ref="C24:M24">C14+C17+C20+C23</f>
        <v>107.28</v>
      </c>
      <c r="D24" s="401">
        <f t="shared" si="4"/>
        <v>40.230000000000004</v>
      </c>
      <c r="E24" s="401">
        <f t="shared" si="4"/>
        <v>147.51</v>
      </c>
      <c r="F24" s="401">
        <f t="shared" si="4"/>
        <v>21.9</v>
      </c>
      <c r="G24" s="401">
        <f t="shared" si="4"/>
        <v>81</v>
      </c>
      <c r="H24" s="401">
        <f t="shared" si="4"/>
        <v>102.9</v>
      </c>
      <c r="I24" s="401">
        <f t="shared" si="4"/>
        <v>86.75</v>
      </c>
      <c r="J24" s="401">
        <f t="shared" si="4"/>
        <v>73.16000000000001</v>
      </c>
      <c r="K24" s="401">
        <f t="shared" si="4"/>
        <v>17</v>
      </c>
      <c r="L24" s="401">
        <f t="shared" si="4"/>
        <v>73.5</v>
      </c>
      <c r="M24" s="401">
        <f t="shared" si="4"/>
        <v>250.40999999999997</v>
      </c>
    </row>
    <row r="27" spans="1:7" ht="12.75">
      <c r="A27" s="8" t="s">
        <v>300</v>
      </c>
      <c r="B27" s="482" t="s">
        <v>179</v>
      </c>
      <c r="C27" s="482"/>
      <c r="D27" s="482"/>
      <c r="E27" s="482"/>
      <c r="F27" s="482"/>
      <c r="G27" s="482"/>
    </row>
    <row r="28" spans="1:7" ht="12.75">
      <c r="A28" s="8"/>
      <c r="B28" s="482" t="s">
        <v>187</v>
      </c>
      <c r="C28" s="482"/>
      <c r="D28" s="482"/>
      <c r="E28" s="482"/>
      <c r="F28" s="482"/>
      <c r="G28" s="23"/>
    </row>
    <row r="29" spans="2:7" ht="12.75">
      <c r="B29" s="482" t="s">
        <v>178</v>
      </c>
      <c r="C29" s="482"/>
      <c r="D29" s="482"/>
      <c r="E29" s="482"/>
      <c r="F29" s="482"/>
      <c r="G29" s="482"/>
    </row>
    <row r="30" spans="2:7" ht="12.75">
      <c r="B30" s="482" t="s">
        <v>180</v>
      </c>
      <c r="C30" s="482"/>
      <c r="D30" s="482"/>
      <c r="E30" s="482"/>
      <c r="F30" s="482"/>
      <c r="G30" s="482"/>
    </row>
  </sheetData>
  <sheetProtection/>
  <mergeCells count="22">
    <mergeCell ref="B29:G29"/>
    <mergeCell ref="B30:G30"/>
    <mergeCell ref="B28:F28"/>
    <mergeCell ref="B27:G27"/>
    <mergeCell ref="G8:G9"/>
    <mergeCell ref="A11:A14"/>
    <mergeCell ref="I7:M7"/>
    <mergeCell ref="M8:M10"/>
    <mergeCell ref="A24:B24"/>
    <mergeCell ref="A7:A10"/>
    <mergeCell ref="B7:B10"/>
    <mergeCell ref="C7:E7"/>
    <mergeCell ref="A1:D1"/>
    <mergeCell ref="A2:D2"/>
    <mergeCell ref="A4:M4"/>
    <mergeCell ref="A5:M5"/>
    <mergeCell ref="F7:H7"/>
    <mergeCell ref="I8:L9"/>
    <mergeCell ref="L6:M6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3.8515625" style="0" customWidth="1"/>
    <col min="2" max="2" width="9.7109375" style="0" customWidth="1"/>
    <col min="3" max="3" width="8.28125" style="0" customWidth="1"/>
    <col min="4" max="4" width="7.57421875" style="0" customWidth="1"/>
    <col min="5" max="5" width="7.7109375" style="0" customWidth="1"/>
    <col min="6" max="8" width="8.28125" style="0" customWidth="1"/>
    <col min="9" max="9" width="6.421875" style="0" customWidth="1"/>
    <col min="10" max="15" width="5.28125" style="0" customWidth="1"/>
    <col min="16" max="16" width="6.00390625" style="0" customWidth="1"/>
    <col min="17" max="17" width="5.57421875" style="0" customWidth="1"/>
    <col min="18" max="18" width="5.8515625" style="0" customWidth="1"/>
    <col min="19" max="19" width="5.421875" style="0" customWidth="1"/>
    <col min="20" max="20" width="9.421875" style="0" customWidth="1"/>
  </cols>
  <sheetData>
    <row r="1" spans="1:4" ht="12.75">
      <c r="A1" s="483" t="s">
        <v>22</v>
      </c>
      <c r="B1" s="483"/>
      <c r="C1" s="483"/>
      <c r="D1" s="483"/>
    </row>
    <row r="2" spans="1:4" ht="12.75">
      <c r="A2" s="483" t="s">
        <v>23</v>
      </c>
      <c r="B2" s="483"/>
      <c r="C2" s="483"/>
      <c r="D2" s="483"/>
    </row>
    <row r="3" spans="1:4" ht="12.75">
      <c r="A3" s="7"/>
      <c r="B3" s="7"/>
      <c r="C3" s="7"/>
      <c r="D3" s="7"/>
    </row>
    <row r="4" spans="1:20" ht="12.75">
      <c r="A4" s="484" t="s">
        <v>505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</row>
    <row r="5" spans="1:20" ht="12.75">
      <c r="A5" s="484" t="s">
        <v>269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</row>
    <row r="6" spans="19:20" ht="12.75">
      <c r="S6" s="504" t="s">
        <v>356</v>
      </c>
      <c r="T6" s="504"/>
    </row>
    <row r="7" spans="1:20" ht="14.25" customHeight="1">
      <c r="A7" s="505" t="s">
        <v>175</v>
      </c>
      <c r="B7" s="499" t="s">
        <v>157</v>
      </c>
      <c r="C7" s="515" t="s">
        <v>188</v>
      </c>
      <c r="D7" s="516"/>
      <c r="E7" s="517"/>
      <c r="F7" s="515" t="s">
        <v>270</v>
      </c>
      <c r="G7" s="516"/>
      <c r="H7" s="517"/>
      <c r="I7" s="508" t="s">
        <v>364</v>
      </c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10"/>
    </row>
    <row r="8" spans="1:20" ht="12.75">
      <c r="A8" s="506"/>
      <c r="B8" s="501"/>
      <c r="C8" s="416" t="s">
        <v>189</v>
      </c>
      <c r="D8" s="499" t="s">
        <v>190</v>
      </c>
      <c r="E8" s="499" t="s">
        <v>4</v>
      </c>
      <c r="F8" s="417" t="s">
        <v>189</v>
      </c>
      <c r="G8" s="499" t="s">
        <v>190</v>
      </c>
      <c r="H8" s="499" t="s">
        <v>4</v>
      </c>
      <c r="I8" s="526" t="s">
        <v>365</v>
      </c>
      <c r="J8" s="526"/>
      <c r="K8" s="526"/>
      <c r="L8" s="526"/>
      <c r="M8" s="526"/>
      <c r="N8" s="526"/>
      <c r="O8" s="526"/>
      <c r="P8" s="526"/>
      <c r="Q8" s="526"/>
      <c r="R8" s="526"/>
      <c r="S8" s="527"/>
      <c r="T8" s="418"/>
    </row>
    <row r="9" spans="1:20" ht="12.75">
      <c r="A9" s="506"/>
      <c r="B9" s="501"/>
      <c r="C9" s="403" t="s">
        <v>191</v>
      </c>
      <c r="D9" s="514"/>
      <c r="E9" s="514"/>
      <c r="F9" s="404" t="s">
        <v>191</v>
      </c>
      <c r="G9" s="514"/>
      <c r="H9" s="514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1"/>
      <c r="T9" s="399" t="s">
        <v>124</v>
      </c>
    </row>
    <row r="10" spans="1:20" ht="12.75">
      <c r="A10" s="507"/>
      <c r="B10" s="502"/>
      <c r="C10" s="397" t="s">
        <v>161</v>
      </c>
      <c r="D10" s="400" t="s">
        <v>161</v>
      </c>
      <c r="E10" s="400" t="s">
        <v>161</v>
      </c>
      <c r="F10" s="400" t="s">
        <v>161</v>
      </c>
      <c r="G10" s="400" t="s">
        <v>161</v>
      </c>
      <c r="H10" s="400" t="s">
        <v>161</v>
      </c>
      <c r="I10" s="405" t="s">
        <v>323</v>
      </c>
      <c r="J10" s="405">
        <v>106</v>
      </c>
      <c r="K10" s="405" t="s">
        <v>324</v>
      </c>
      <c r="L10" s="405" t="s">
        <v>325</v>
      </c>
      <c r="M10" s="405" t="s">
        <v>326</v>
      </c>
      <c r="N10" s="405" t="s">
        <v>327</v>
      </c>
      <c r="O10" s="405" t="s">
        <v>328</v>
      </c>
      <c r="P10" s="405" t="s">
        <v>329</v>
      </c>
      <c r="Q10" s="405" t="s">
        <v>330</v>
      </c>
      <c r="R10" s="405" t="s">
        <v>331</v>
      </c>
      <c r="S10" s="405" t="s">
        <v>332</v>
      </c>
      <c r="T10" s="419"/>
    </row>
    <row r="11" spans="1:20" ht="12.75">
      <c r="A11" s="496" t="s">
        <v>163</v>
      </c>
      <c r="B11" s="1" t="s">
        <v>164</v>
      </c>
      <c r="C11" s="99">
        <v>25</v>
      </c>
      <c r="D11" s="100">
        <v>0</v>
      </c>
      <c r="E11" s="100">
        <v>25</v>
      </c>
      <c r="F11" s="100">
        <v>0</v>
      </c>
      <c r="G11" s="100">
        <v>0</v>
      </c>
      <c r="H11" s="100">
        <v>0</v>
      </c>
      <c r="I11" s="100">
        <v>25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1">
        <f>I11+J11+K11+L11+M11+N11+O11+P11+Q11+R11+S11</f>
        <v>25</v>
      </c>
    </row>
    <row r="12" spans="1:20" ht="12.75">
      <c r="A12" s="497"/>
      <c r="B12" s="1" t="s">
        <v>165</v>
      </c>
      <c r="C12" s="100">
        <v>14.55</v>
      </c>
      <c r="D12" s="100">
        <v>0</v>
      </c>
      <c r="E12" s="100">
        <v>14.55</v>
      </c>
      <c r="F12" s="100">
        <v>5.5</v>
      </c>
      <c r="G12" s="100">
        <v>0</v>
      </c>
      <c r="H12" s="100">
        <v>5.5</v>
      </c>
      <c r="I12" s="100">
        <v>20.05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1">
        <f>I12+J12+K12+L12+M12+N12+O12+P12+Q12+R12+S12</f>
        <v>20.05</v>
      </c>
    </row>
    <row r="13" spans="1:20" ht="12.75">
      <c r="A13" s="497"/>
      <c r="B13" s="1" t="s">
        <v>13</v>
      </c>
      <c r="C13" s="100">
        <v>23.85</v>
      </c>
      <c r="D13" s="100">
        <v>8</v>
      </c>
      <c r="E13" s="100">
        <v>31.85</v>
      </c>
      <c r="F13" s="100">
        <v>9.4</v>
      </c>
      <c r="G13" s="100">
        <v>0</v>
      </c>
      <c r="H13" s="100">
        <v>9.4</v>
      </c>
      <c r="I13" s="100">
        <v>29.55</v>
      </c>
      <c r="J13" s="100">
        <v>11.7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1">
        <f>I13+J13+K13+L13+M13+N13+O13+P13+Q13+R13+S13</f>
        <v>41.25</v>
      </c>
    </row>
    <row r="14" spans="1:20" ht="12.75">
      <c r="A14" s="498"/>
      <c r="B14" s="46" t="s">
        <v>4</v>
      </c>
      <c r="C14" s="102">
        <f aca="true" t="shared" si="0" ref="C14:T14">SUM(C11:C13)</f>
        <v>63.4</v>
      </c>
      <c r="D14" s="102">
        <f t="shared" si="0"/>
        <v>8</v>
      </c>
      <c r="E14" s="102">
        <f t="shared" si="0"/>
        <v>71.4</v>
      </c>
      <c r="F14" s="102">
        <f t="shared" si="0"/>
        <v>14.9</v>
      </c>
      <c r="G14" s="102">
        <f t="shared" si="0"/>
        <v>0</v>
      </c>
      <c r="H14" s="102">
        <f t="shared" si="0"/>
        <v>14.9</v>
      </c>
      <c r="I14" s="102">
        <f t="shared" si="0"/>
        <v>74.6</v>
      </c>
      <c r="J14" s="102">
        <f t="shared" si="0"/>
        <v>11.7</v>
      </c>
      <c r="K14" s="102">
        <f t="shared" si="0"/>
        <v>0</v>
      </c>
      <c r="L14" s="102">
        <f t="shared" si="0"/>
        <v>0</v>
      </c>
      <c r="M14" s="102">
        <f t="shared" si="0"/>
        <v>0</v>
      </c>
      <c r="N14" s="102">
        <f t="shared" si="0"/>
        <v>0</v>
      </c>
      <c r="O14" s="102">
        <f t="shared" si="0"/>
        <v>0</v>
      </c>
      <c r="P14" s="102">
        <f t="shared" si="0"/>
        <v>0</v>
      </c>
      <c r="Q14" s="102">
        <f t="shared" si="0"/>
        <v>0</v>
      </c>
      <c r="R14" s="102">
        <f t="shared" si="0"/>
        <v>0</v>
      </c>
      <c r="S14" s="102">
        <f t="shared" si="0"/>
        <v>0</v>
      </c>
      <c r="T14" s="102">
        <f t="shared" si="0"/>
        <v>86.3</v>
      </c>
    </row>
    <row r="15" spans="1:20" ht="12.75">
      <c r="A15" s="12"/>
      <c r="B15" s="1" t="s">
        <v>166</v>
      </c>
      <c r="C15" s="188">
        <v>5.9</v>
      </c>
      <c r="D15" s="188">
        <v>5</v>
      </c>
      <c r="E15" s="187">
        <v>10.9</v>
      </c>
      <c r="F15" s="188">
        <v>0</v>
      </c>
      <c r="G15" s="188">
        <v>11</v>
      </c>
      <c r="H15" s="187">
        <v>11</v>
      </c>
      <c r="I15" s="188">
        <v>0</v>
      </c>
      <c r="J15" s="188">
        <v>7.4</v>
      </c>
      <c r="K15" s="188">
        <v>14.5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01">
        <v>21.9</v>
      </c>
    </row>
    <row r="16" spans="1:20" ht="12.75">
      <c r="A16" s="167" t="s">
        <v>168</v>
      </c>
      <c r="B16" s="1" t="s">
        <v>167</v>
      </c>
      <c r="C16" s="188">
        <v>25</v>
      </c>
      <c r="D16" s="188">
        <v>5</v>
      </c>
      <c r="E16" s="187">
        <v>30</v>
      </c>
      <c r="F16" s="188">
        <v>0</v>
      </c>
      <c r="G16" s="188">
        <v>70</v>
      </c>
      <c r="H16" s="187">
        <v>70</v>
      </c>
      <c r="I16" s="188">
        <v>1</v>
      </c>
      <c r="J16" s="188">
        <v>36</v>
      </c>
      <c r="K16" s="188">
        <v>1</v>
      </c>
      <c r="L16" s="188">
        <v>11</v>
      </c>
      <c r="M16" s="188">
        <v>0</v>
      </c>
      <c r="N16" s="188">
        <v>14.5</v>
      </c>
      <c r="O16" s="188">
        <v>36.5</v>
      </c>
      <c r="P16" s="188">
        <v>0</v>
      </c>
      <c r="Q16" s="188">
        <v>0</v>
      </c>
      <c r="R16" s="188">
        <v>0</v>
      </c>
      <c r="S16" s="188">
        <v>0</v>
      </c>
      <c r="T16" s="101">
        <v>100</v>
      </c>
    </row>
    <row r="17" spans="1:20" ht="12.75">
      <c r="A17" s="14"/>
      <c r="B17" s="46" t="s">
        <v>4</v>
      </c>
      <c r="C17" s="102">
        <f aca="true" t="shared" si="1" ref="C17:T17">SUM(C15:C16)</f>
        <v>30.9</v>
      </c>
      <c r="D17" s="102">
        <f t="shared" si="1"/>
        <v>10</v>
      </c>
      <c r="E17" s="102">
        <f t="shared" si="1"/>
        <v>40.9</v>
      </c>
      <c r="F17" s="102">
        <f t="shared" si="1"/>
        <v>0</v>
      </c>
      <c r="G17" s="102">
        <f t="shared" si="1"/>
        <v>81</v>
      </c>
      <c r="H17" s="102">
        <f t="shared" si="1"/>
        <v>81</v>
      </c>
      <c r="I17" s="102">
        <f t="shared" si="1"/>
        <v>1</v>
      </c>
      <c r="J17" s="102">
        <f t="shared" si="1"/>
        <v>43.4</v>
      </c>
      <c r="K17" s="102">
        <f t="shared" si="1"/>
        <v>15.5</v>
      </c>
      <c r="L17" s="102">
        <f aca="true" t="shared" si="2" ref="L17:R17">SUM(L15:L16)</f>
        <v>11</v>
      </c>
      <c r="M17" s="102">
        <f t="shared" si="2"/>
        <v>0</v>
      </c>
      <c r="N17" s="102">
        <f t="shared" si="2"/>
        <v>14.5</v>
      </c>
      <c r="O17" s="102">
        <f t="shared" si="2"/>
        <v>36.5</v>
      </c>
      <c r="P17" s="102">
        <f t="shared" si="2"/>
        <v>0</v>
      </c>
      <c r="Q17" s="102">
        <f t="shared" si="2"/>
        <v>0</v>
      </c>
      <c r="R17" s="102">
        <f t="shared" si="2"/>
        <v>0</v>
      </c>
      <c r="S17" s="102">
        <f t="shared" si="1"/>
        <v>0</v>
      </c>
      <c r="T17" s="102">
        <f t="shared" si="1"/>
        <v>121.9</v>
      </c>
    </row>
    <row r="18" spans="1:20" ht="12.75">
      <c r="A18" s="12"/>
      <c r="B18" s="1" t="s">
        <v>169</v>
      </c>
      <c r="C18" s="144">
        <v>4.34</v>
      </c>
      <c r="D18" s="144">
        <v>10.77</v>
      </c>
      <c r="E18" s="144">
        <v>15.11</v>
      </c>
      <c r="F18" s="144">
        <v>1</v>
      </c>
      <c r="G18" s="144">
        <v>0</v>
      </c>
      <c r="H18" s="103">
        <v>1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13.15</v>
      </c>
      <c r="Q18" s="103">
        <v>0</v>
      </c>
      <c r="R18" s="103">
        <v>0</v>
      </c>
      <c r="S18" s="103">
        <v>0</v>
      </c>
      <c r="T18" s="104">
        <f>SUM(I18:S18)</f>
        <v>13.15</v>
      </c>
    </row>
    <row r="19" spans="1:20" ht="12.75">
      <c r="A19" s="167" t="s">
        <v>174</v>
      </c>
      <c r="B19" s="1" t="s">
        <v>170</v>
      </c>
      <c r="C19" s="144">
        <v>4.94</v>
      </c>
      <c r="D19" s="144">
        <v>11.46</v>
      </c>
      <c r="E19" s="144">
        <v>16.400000000000002</v>
      </c>
      <c r="F19" s="144">
        <v>0</v>
      </c>
      <c r="G19" s="144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5.76</v>
      </c>
      <c r="R19" s="103">
        <v>13.36</v>
      </c>
      <c r="S19" s="103">
        <v>0.24</v>
      </c>
      <c r="T19" s="104">
        <f>SUM(I19:S19)</f>
        <v>19.359999999999996</v>
      </c>
    </row>
    <row r="20" spans="1:20" ht="12.75">
      <c r="A20" s="14"/>
      <c r="B20" s="46" t="s">
        <v>4</v>
      </c>
      <c r="C20" s="102">
        <f aca="true" t="shared" si="3" ref="C20:T20">SUM(C18:C19)</f>
        <v>9.280000000000001</v>
      </c>
      <c r="D20" s="102">
        <f t="shared" si="3"/>
        <v>22.23</v>
      </c>
      <c r="E20" s="102">
        <f t="shared" si="3"/>
        <v>31.51</v>
      </c>
      <c r="F20" s="102">
        <f t="shared" si="3"/>
        <v>1</v>
      </c>
      <c r="G20" s="102">
        <f t="shared" si="3"/>
        <v>0</v>
      </c>
      <c r="H20" s="102">
        <f t="shared" si="3"/>
        <v>1</v>
      </c>
      <c r="I20" s="102">
        <f t="shared" si="3"/>
        <v>0</v>
      </c>
      <c r="J20" s="102">
        <f t="shared" si="3"/>
        <v>0</v>
      </c>
      <c r="K20" s="102">
        <f t="shared" si="3"/>
        <v>0</v>
      </c>
      <c r="L20" s="102">
        <f aca="true" t="shared" si="4" ref="L20:R20">SUM(L18:L19)</f>
        <v>0</v>
      </c>
      <c r="M20" s="102">
        <f t="shared" si="4"/>
        <v>0</v>
      </c>
      <c r="N20" s="102">
        <f t="shared" si="4"/>
        <v>0</v>
      </c>
      <c r="O20" s="102">
        <f t="shared" si="4"/>
        <v>0</v>
      </c>
      <c r="P20" s="102">
        <f t="shared" si="4"/>
        <v>13.15</v>
      </c>
      <c r="Q20" s="216">
        <f t="shared" si="4"/>
        <v>5.76</v>
      </c>
      <c r="R20" s="102">
        <f t="shared" si="4"/>
        <v>13.36</v>
      </c>
      <c r="S20" s="102">
        <f t="shared" si="3"/>
        <v>0.24</v>
      </c>
      <c r="T20" s="102">
        <f t="shared" si="3"/>
        <v>32.51</v>
      </c>
    </row>
    <row r="21" spans="1:20" ht="12.75">
      <c r="A21" s="12"/>
      <c r="B21" s="1" t="s">
        <v>171</v>
      </c>
      <c r="C21" s="100">
        <v>1</v>
      </c>
      <c r="D21" s="100">
        <v>0</v>
      </c>
      <c r="E21" s="100">
        <v>1</v>
      </c>
      <c r="F21" s="100">
        <v>1</v>
      </c>
      <c r="G21" s="100">
        <v>0</v>
      </c>
      <c r="H21" s="100">
        <v>1</v>
      </c>
      <c r="I21" s="100">
        <v>2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1">
        <f>E21+H21</f>
        <v>2</v>
      </c>
    </row>
    <row r="22" spans="1:20" ht="12.75">
      <c r="A22" s="167" t="s">
        <v>173</v>
      </c>
      <c r="B22" s="1" t="s">
        <v>172</v>
      </c>
      <c r="C22" s="100">
        <v>2.7</v>
      </c>
      <c r="D22" s="100">
        <v>0</v>
      </c>
      <c r="E22" s="100">
        <v>2.7</v>
      </c>
      <c r="F22" s="100">
        <v>5</v>
      </c>
      <c r="G22" s="100">
        <v>0</v>
      </c>
      <c r="H22" s="100">
        <v>5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0.5</v>
      </c>
      <c r="P22" s="100">
        <v>0</v>
      </c>
      <c r="Q22" s="100">
        <v>0</v>
      </c>
      <c r="R22" s="100">
        <v>7.2</v>
      </c>
      <c r="S22" s="100">
        <v>0</v>
      </c>
      <c r="T22" s="101">
        <f>E22+H22</f>
        <v>7.7</v>
      </c>
    </row>
    <row r="23" spans="1:20" ht="12.75">
      <c r="A23" s="14"/>
      <c r="B23" s="46" t="s">
        <v>4</v>
      </c>
      <c r="C23" s="102">
        <f aca="true" t="shared" si="5" ref="C23:S23">SUM(C21:C22)</f>
        <v>3.7</v>
      </c>
      <c r="D23" s="102">
        <f t="shared" si="5"/>
        <v>0</v>
      </c>
      <c r="E23" s="102">
        <f t="shared" si="5"/>
        <v>3.7</v>
      </c>
      <c r="F23" s="102">
        <f t="shared" si="5"/>
        <v>6</v>
      </c>
      <c r="G23" s="102">
        <f t="shared" si="5"/>
        <v>0</v>
      </c>
      <c r="H23" s="102">
        <f t="shared" si="5"/>
        <v>6</v>
      </c>
      <c r="I23" s="102">
        <f t="shared" si="5"/>
        <v>2</v>
      </c>
      <c r="J23" s="102">
        <f t="shared" si="5"/>
        <v>0</v>
      </c>
      <c r="K23" s="102">
        <f t="shared" si="5"/>
        <v>0</v>
      </c>
      <c r="L23" s="102">
        <f aca="true" t="shared" si="6" ref="L23:R23">SUM(L21:L22)</f>
        <v>0</v>
      </c>
      <c r="M23" s="102">
        <f t="shared" si="6"/>
        <v>0</v>
      </c>
      <c r="N23" s="102">
        <f t="shared" si="6"/>
        <v>0</v>
      </c>
      <c r="O23" s="102">
        <f t="shared" si="6"/>
        <v>0.5</v>
      </c>
      <c r="P23" s="102">
        <f t="shared" si="6"/>
        <v>0</v>
      </c>
      <c r="Q23" s="102">
        <f t="shared" si="6"/>
        <v>0</v>
      </c>
      <c r="R23" s="102">
        <f t="shared" si="6"/>
        <v>7.2</v>
      </c>
      <c r="S23" s="102">
        <f t="shared" si="5"/>
        <v>0</v>
      </c>
      <c r="T23" s="102">
        <f>SUM(T21:T22)</f>
        <v>9.7</v>
      </c>
    </row>
    <row r="24" spans="1:20" ht="16.5" customHeight="1">
      <c r="A24" s="494" t="s">
        <v>130</v>
      </c>
      <c r="B24" s="495"/>
      <c r="C24" s="401">
        <f aca="true" t="shared" si="7" ref="C24:T24">C14+C17+C20+C23</f>
        <v>107.28</v>
      </c>
      <c r="D24" s="401">
        <f t="shared" si="7"/>
        <v>40.230000000000004</v>
      </c>
      <c r="E24" s="401">
        <f t="shared" si="7"/>
        <v>147.51</v>
      </c>
      <c r="F24" s="401">
        <f t="shared" si="7"/>
        <v>21.9</v>
      </c>
      <c r="G24" s="401">
        <f t="shared" si="7"/>
        <v>81</v>
      </c>
      <c r="H24" s="401">
        <f t="shared" si="7"/>
        <v>102.9</v>
      </c>
      <c r="I24" s="401">
        <f t="shared" si="7"/>
        <v>77.6</v>
      </c>
      <c r="J24" s="401">
        <f t="shared" si="7"/>
        <v>55.099999999999994</v>
      </c>
      <c r="K24" s="401">
        <f t="shared" si="7"/>
        <v>15.5</v>
      </c>
      <c r="L24" s="401">
        <f aca="true" t="shared" si="8" ref="L24:R24">L14+L17+L20+L23</f>
        <v>11</v>
      </c>
      <c r="M24" s="401">
        <f t="shared" si="8"/>
        <v>0</v>
      </c>
      <c r="N24" s="401">
        <f t="shared" si="8"/>
        <v>14.5</v>
      </c>
      <c r="O24" s="401">
        <f t="shared" si="8"/>
        <v>37</v>
      </c>
      <c r="P24" s="401">
        <f t="shared" si="8"/>
        <v>13.15</v>
      </c>
      <c r="Q24" s="406">
        <f t="shared" si="8"/>
        <v>5.76</v>
      </c>
      <c r="R24" s="406">
        <f t="shared" si="8"/>
        <v>20.56</v>
      </c>
      <c r="S24" s="401">
        <f t="shared" si="7"/>
        <v>0.24</v>
      </c>
      <c r="T24" s="401">
        <f t="shared" si="7"/>
        <v>250.40999999999997</v>
      </c>
    </row>
    <row r="27" spans="1:7" ht="12.75">
      <c r="A27" s="8" t="s">
        <v>335</v>
      </c>
      <c r="B27" s="39" t="s">
        <v>336</v>
      </c>
      <c r="C27" s="39"/>
      <c r="D27" s="23" t="s">
        <v>342</v>
      </c>
      <c r="E27" s="39"/>
      <c r="F27" s="39"/>
      <c r="G27" s="39"/>
    </row>
    <row r="28" spans="2:7" ht="12.75">
      <c r="B28" s="39" t="s">
        <v>337</v>
      </c>
      <c r="C28" s="39"/>
      <c r="D28" s="39" t="s">
        <v>343</v>
      </c>
      <c r="E28" s="39"/>
      <c r="F28" s="39"/>
      <c r="G28" s="23"/>
    </row>
    <row r="29" spans="2:7" ht="12.75">
      <c r="B29" s="39" t="s">
        <v>338</v>
      </c>
      <c r="C29" s="39"/>
      <c r="D29" s="39" t="s">
        <v>344</v>
      </c>
      <c r="E29" s="39"/>
      <c r="F29" s="39"/>
      <c r="G29" s="39"/>
    </row>
    <row r="30" spans="2:7" ht="12.75">
      <c r="B30" s="23" t="s">
        <v>339</v>
      </c>
      <c r="D30" s="39" t="s">
        <v>345</v>
      </c>
      <c r="F30" s="39"/>
      <c r="G30" s="39"/>
    </row>
    <row r="31" spans="2:4" ht="12.75">
      <c r="B31" s="23" t="s">
        <v>340</v>
      </c>
      <c r="D31" s="39" t="s">
        <v>346</v>
      </c>
    </row>
    <row r="32" ht="12.75">
      <c r="B32" s="23" t="s">
        <v>341</v>
      </c>
    </row>
  </sheetData>
  <sheetProtection/>
  <mergeCells count="17">
    <mergeCell ref="E8:E9"/>
    <mergeCell ref="G8:G9"/>
    <mergeCell ref="H8:H9"/>
    <mergeCell ref="I7:T7"/>
    <mergeCell ref="C7:E7"/>
    <mergeCell ref="F7:H7"/>
    <mergeCell ref="I8:S9"/>
    <mergeCell ref="A11:A14"/>
    <mergeCell ref="A24:B24"/>
    <mergeCell ref="A7:A10"/>
    <mergeCell ref="B7:B10"/>
    <mergeCell ref="A1:D1"/>
    <mergeCell ref="A2:D2"/>
    <mergeCell ref="A4:T4"/>
    <mergeCell ref="A5:T5"/>
    <mergeCell ref="S6:T6"/>
    <mergeCell ref="D8:D9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M57" sqref="M57"/>
    </sheetView>
  </sheetViews>
  <sheetFormatPr defaultColWidth="9.140625" defaultRowHeight="12.75"/>
  <cols>
    <col min="3" max="3" width="16.28125" style="0" customWidth="1"/>
  </cols>
  <sheetData>
    <row r="1" spans="1:3" ht="12.75">
      <c r="A1" s="483" t="s">
        <v>22</v>
      </c>
      <c r="B1" s="483"/>
      <c r="C1" s="483"/>
    </row>
    <row r="2" spans="1:5" ht="12.75">
      <c r="A2" s="483" t="s">
        <v>23</v>
      </c>
      <c r="B2" s="483"/>
      <c r="C2" s="3"/>
      <c r="E2" s="2" t="s">
        <v>21</v>
      </c>
    </row>
    <row r="3" spans="1:9" ht="12.75">
      <c r="A3" s="484" t="s">
        <v>506</v>
      </c>
      <c r="B3" s="484"/>
      <c r="C3" s="484"/>
      <c r="D3" s="484"/>
      <c r="E3" s="484"/>
      <c r="F3" s="484"/>
      <c r="G3" s="484"/>
      <c r="H3" s="484"/>
      <c r="I3" s="484"/>
    </row>
    <row r="4" ht="12.75">
      <c r="I4" s="28" t="s">
        <v>20</v>
      </c>
    </row>
    <row r="5" spans="1:9" ht="12.75">
      <c r="A5" s="485" t="s">
        <v>14</v>
      </c>
      <c r="B5" s="544" t="s">
        <v>0</v>
      </c>
      <c r="C5" s="485" t="s">
        <v>1</v>
      </c>
      <c r="D5" s="546" t="s">
        <v>57</v>
      </c>
      <c r="E5" s="546"/>
      <c r="F5" s="546"/>
      <c r="G5" s="546" t="s">
        <v>58</v>
      </c>
      <c r="H5" s="546"/>
      <c r="I5" s="546"/>
    </row>
    <row r="6" spans="1:9" ht="12.75">
      <c r="A6" s="487"/>
      <c r="B6" s="545"/>
      <c r="C6" s="487"/>
      <c r="D6" s="421" t="s">
        <v>2</v>
      </c>
      <c r="E6" s="421" t="s">
        <v>3</v>
      </c>
      <c r="F6" s="421" t="s">
        <v>4</v>
      </c>
      <c r="G6" s="421" t="s">
        <v>5</v>
      </c>
      <c r="H6" s="421" t="s">
        <v>3</v>
      </c>
      <c r="I6" s="421" t="s">
        <v>4</v>
      </c>
    </row>
    <row r="7" spans="1:9" ht="12.75">
      <c r="A7" s="531" t="s">
        <v>10</v>
      </c>
      <c r="B7" s="538" t="s">
        <v>11</v>
      </c>
      <c r="C7" s="4" t="s">
        <v>6</v>
      </c>
      <c r="D7" s="41">
        <v>1550</v>
      </c>
      <c r="E7" s="41">
        <v>850</v>
      </c>
      <c r="F7" s="41">
        <f>D7+E7</f>
        <v>2400</v>
      </c>
      <c r="G7" s="41">
        <v>1311</v>
      </c>
      <c r="H7" s="41">
        <v>757</v>
      </c>
      <c r="I7" s="41">
        <f>G7+H7</f>
        <v>2068</v>
      </c>
    </row>
    <row r="8" spans="1:9" ht="12.75">
      <c r="A8" s="532"/>
      <c r="B8" s="539"/>
      <c r="C8" s="4" t="s">
        <v>7</v>
      </c>
      <c r="D8" s="41">
        <v>50</v>
      </c>
      <c r="E8" s="41">
        <v>0</v>
      </c>
      <c r="F8" s="41">
        <f>D8+E8</f>
        <v>50</v>
      </c>
      <c r="G8" s="41">
        <v>43</v>
      </c>
      <c r="H8" s="41">
        <v>0</v>
      </c>
      <c r="I8" s="41">
        <f>G8+H8</f>
        <v>43</v>
      </c>
    </row>
    <row r="9" spans="1:9" ht="12.75">
      <c r="A9" s="532"/>
      <c r="B9" s="540"/>
      <c r="C9" s="4" t="s">
        <v>8</v>
      </c>
      <c r="D9" s="41">
        <v>0</v>
      </c>
      <c r="E9" s="41">
        <v>0</v>
      </c>
      <c r="F9" s="41">
        <f>D9+E9</f>
        <v>0</v>
      </c>
      <c r="G9" s="41">
        <v>0</v>
      </c>
      <c r="H9" s="41">
        <v>0</v>
      </c>
      <c r="I9" s="41">
        <f>G9+H9</f>
        <v>0</v>
      </c>
    </row>
    <row r="10" spans="1:9" ht="12.75">
      <c r="A10" s="532"/>
      <c r="B10" s="538" t="s">
        <v>12</v>
      </c>
      <c r="C10" s="4" t="s">
        <v>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</row>
    <row r="11" spans="1:9" ht="12.75">
      <c r="A11" s="532"/>
      <c r="B11" s="539"/>
      <c r="C11" s="4" t="s">
        <v>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</row>
    <row r="12" spans="1:9" ht="12.75">
      <c r="A12" s="532"/>
      <c r="B12" s="540"/>
      <c r="C12" s="4" t="s">
        <v>8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</row>
    <row r="13" spans="1:9" ht="12.75">
      <c r="A13" s="532"/>
      <c r="B13" s="538" t="s">
        <v>13</v>
      </c>
      <c r="C13" s="4" t="s">
        <v>6</v>
      </c>
      <c r="D13" s="41">
        <v>0</v>
      </c>
      <c r="E13" s="41">
        <v>450</v>
      </c>
      <c r="F13" s="41">
        <v>450</v>
      </c>
      <c r="G13" s="41">
        <v>0</v>
      </c>
      <c r="H13" s="41">
        <v>400</v>
      </c>
      <c r="I13" s="41">
        <v>400</v>
      </c>
    </row>
    <row r="14" spans="1:9" ht="12.75">
      <c r="A14" s="532"/>
      <c r="B14" s="539"/>
      <c r="C14" s="4" t="s">
        <v>7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</row>
    <row r="15" spans="1:9" ht="12.75">
      <c r="A15" s="533"/>
      <c r="B15" s="540"/>
      <c r="C15" s="4" t="s">
        <v>8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</row>
    <row r="16" spans="1:9" ht="12.75">
      <c r="A16" s="528" t="s">
        <v>288</v>
      </c>
      <c r="B16" s="529"/>
      <c r="C16" s="530"/>
      <c r="D16" s="45">
        <f>SUM(D7:D15)</f>
        <v>1600</v>
      </c>
      <c r="E16" s="45">
        <f>SUM(E7:E15)</f>
        <v>1300</v>
      </c>
      <c r="F16" s="45">
        <f>SUM(F7:F15)</f>
        <v>2900</v>
      </c>
      <c r="G16" s="45">
        <f>SUM(G7:G15)</f>
        <v>1354</v>
      </c>
      <c r="H16" s="45">
        <f>SUM(H7:H15)</f>
        <v>1157</v>
      </c>
      <c r="I16" s="45">
        <f>G16+H16</f>
        <v>2511</v>
      </c>
    </row>
    <row r="17" spans="1:9" ht="11.25" customHeight="1">
      <c r="A17" s="541" t="s">
        <v>16</v>
      </c>
      <c r="B17" s="534" t="s">
        <v>24</v>
      </c>
      <c r="C17" s="4" t="s">
        <v>6</v>
      </c>
      <c r="D17" s="41">
        <v>0</v>
      </c>
      <c r="E17" s="41">
        <v>0</v>
      </c>
      <c r="F17" s="41">
        <f aca="true" t="shared" si="0" ref="F17:F40">D17+E17</f>
        <v>0</v>
      </c>
      <c r="G17" s="41">
        <v>0</v>
      </c>
      <c r="H17" s="41">
        <v>0</v>
      </c>
      <c r="I17" s="41">
        <f aca="true" t="shared" si="1" ref="I17:I40">G17+H17</f>
        <v>0</v>
      </c>
    </row>
    <row r="18" spans="1:9" ht="10.5" customHeight="1">
      <c r="A18" s="542"/>
      <c r="B18" s="535"/>
      <c r="C18" s="4" t="s">
        <v>7</v>
      </c>
      <c r="D18" s="41">
        <v>0</v>
      </c>
      <c r="E18" s="41">
        <v>0</v>
      </c>
      <c r="F18" s="41">
        <f t="shared" si="0"/>
        <v>0</v>
      </c>
      <c r="G18" s="41">
        <v>0</v>
      </c>
      <c r="H18" s="41">
        <v>0</v>
      </c>
      <c r="I18" s="41">
        <f t="shared" si="1"/>
        <v>0</v>
      </c>
    </row>
    <row r="19" spans="1:9" ht="10.5" customHeight="1">
      <c r="A19" s="542"/>
      <c r="B19" s="536"/>
      <c r="C19" s="4" t="s">
        <v>8</v>
      </c>
      <c r="D19" s="41">
        <v>0</v>
      </c>
      <c r="E19" s="41">
        <v>0</v>
      </c>
      <c r="F19" s="41">
        <f t="shared" si="0"/>
        <v>0</v>
      </c>
      <c r="G19" s="41">
        <v>0</v>
      </c>
      <c r="H19" s="41">
        <v>0</v>
      </c>
      <c r="I19" s="41">
        <f t="shared" si="1"/>
        <v>0</v>
      </c>
    </row>
    <row r="20" spans="1:9" ht="11.25" customHeight="1">
      <c r="A20" s="542"/>
      <c r="B20" s="534" t="s">
        <v>25</v>
      </c>
      <c r="C20" s="4" t="s">
        <v>6</v>
      </c>
      <c r="D20" s="41">
        <v>0</v>
      </c>
      <c r="E20" s="41">
        <v>0</v>
      </c>
      <c r="F20" s="41">
        <f t="shared" si="0"/>
        <v>0</v>
      </c>
      <c r="G20" s="41">
        <v>0</v>
      </c>
      <c r="H20" s="41">
        <v>0</v>
      </c>
      <c r="I20" s="41">
        <f t="shared" si="1"/>
        <v>0</v>
      </c>
    </row>
    <row r="21" spans="1:9" ht="10.5" customHeight="1">
      <c r="A21" s="542"/>
      <c r="B21" s="535"/>
      <c r="C21" s="4" t="s">
        <v>7</v>
      </c>
      <c r="D21" s="41">
        <v>0</v>
      </c>
      <c r="E21" s="41">
        <v>0</v>
      </c>
      <c r="F21" s="41">
        <f t="shared" si="0"/>
        <v>0</v>
      </c>
      <c r="G21" s="41">
        <v>0</v>
      </c>
      <c r="H21" s="41">
        <v>0</v>
      </c>
      <c r="I21" s="41">
        <f t="shared" si="1"/>
        <v>0</v>
      </c>
    </row>
    <row r="22" spans="1:9" ht="10.5" customHeight="1">
      <c r="A22" s="542"/>
      <c r="B22" s="536"/>
      <c r="C22" s="4" t="s">
        <v>8</v>
      </c>
      <c r="D22" s="41">
        <v>0</v>
      </c>
      <c r="E22" s="41">
        <v>0</v>
      </c>
      <c r="F22" s="41">
        <f t="shared" si="0"/>
        <v>0</v>
      </c>
      <c r="G22" s="41">
        <v>0</v>
      </c>
      <c r="H22" s="41">
        <v>0</v>
      </c>
      <c r="I22" s="41">
        <f t="shared" si="1"/>
        <v>0</v>
      </c>
    </row>
    <row r="23" spans="1:9" ht="10.5" customHeight="1">
      <c r="A23" s="542"/>
      <c r="B23" s="534" t="s">
        <v>26</v>
      </c>
      <c r="C23" s="4" t="s">
        <v>6</v>
      </c>
      <c r="D23" s="41">
        <v>0</v>
      </c>
      <c r="E23" s="41">
        <v>0</v>
      </c>
      <c r="F23" s="41">
        <f t="shared" si="0"/>
        <v>0</v>
      </c>
      <c r="G23" s="41">
        <v>0</v>
      </c>
      <c r="H23" s="41">
        <v>0</v>
      </c>
      <c r="I23" s="41">
        <f t="shared" si="1"/>
        <v>0</v>
      </c>
    </row>
    <row r="24" spans="1:9" ht="10.5" customHeight="1">
      <c r="A24" s="542"/>
      <c r="B24" s="535"/>
      <c r="C24" s="4" t="s">
        <v>7</v>
      </c>
      <c r="D24" s="41">
        <v>0</v>
      </c>
      <c r="E24" s="41">
        <v>0</v>
      </c>
      <c r="F24" s="41">
        <f t="shared" si="0"/>
        <v>0</v>
      </c>
      <c r="G24" s="41">
        <v>0</v>
      </c>
      <c r="H24" s="41">
        <v>0</v>
      </c>
      <c r="I24" s="41">
        <f t="shared" si="1"/>
        <v>0</v>
      </c>
    </row>
    <row r="25" spans="1:9" ht="10.5" customHeight="1">
      <c r="A25" s="542"/>
      <c r="B25" s="536"/>
      <c r="C25" s="4" t="s">
        <v>8</v>
      </c>
      <c r="D25" s="41">
        <v>0</v>
      </c>
      <c r="E25" s="41">
        <v>0</v>
      </c>
      <c r="F25" s="41">
        <f t="shared" si="0"/>
        <v>0</v>
      </c>
      <c r="G25" s="41">
        <v>0</v>
      </c>
      <c r="H25" s="41">
        <v>0</v>
      </c>
      <c r="I25" s="41">
        <f t="shared" si="1"/>
        <v>0</v>
      </c>
    </row>
    <row r="26" spans="1:9" ht="10.5" customHeight="1">
      <c r="A26" s="542"/>
      <c r="B26" s="534" t="s">
        <v>27</v>
      </c>
      <c r="C26" s="4" t="s">
        <v>6</v>
      </c>
      <c r="D26" s="41">
        <v>0</v>
      </c>
      <c r="E26" s="41">
        <v>0</v>
      </c>
      <c r="F26" s="41">
        <f t="shared" si="0"/>
        <v>0</v>
      </c>
      <c r="G26" s="41">
        <v>0</v>
      </c>
      <c r="H26" s="41">
        <v>0</v>
      </c>
      <c r="I26" s="41">
        <f t="shared" si="1"/>
        <v>0</v>
      </c>
    </row>
    <row r="27" spans="1:9" ht="9.75" customHeight="1">
      <c r="A27" s="542"/>
      <c r="B27" s="535"/>
      <c r="C27" s="4" t="s">
        <v>7</v>
      </c>
      <c r="D27" s="41">
        <v>0</v>
      </c>
      <c r="E27" s="41">
        <v>0</v>
      </c>
      <c r="F27" s="41">
        <f t="shared" si="0"/>
        <v>0</v>
      </c>
      <c r="G27" s="41">
        <v>0</v>
      </c>
      <c r="H27" s="41">
        <v>0</v>
      </c>
      <c r="I27" s="41">
        <f t="shared" si="1"/>
        <v>0</v>
      </c>
    </row>
    <row r="28" spans="1:9" ht="10.5" customHeight="1">
      <c r="A28" s="542"/>
      <c r="B28" s="536"/>
      <c r="C28" s="4" t="s">
        <v>8</v>
      </c>
      <c r="D28" s="41">
        <v>0</v>
      </c>
      <c r="E28" s="41">
        <v>0</v>
      </c>
      <c r="F28" s="41">
        <f t="shared" si="0"/>
        <v>0</v>
      </c>
      <c r="G28" s="41">
        <v>0</v>
      </c>
      <c r="H28" s="41">
        <v>0</v>
      </c>
      <c r="I28" s="41">
        <f t="shared" si="1"/>
        <v>0</v>
      </c>
    </row>
    <row r="29" spans="1:9" ht="10.5" customHeight="1">
      <c r="A29" s="542"/>
      <c r="B29" s="538" t="s">
        <v>28</v>
      </c>
      <c r="C29" s="4" t="s">
        <v>6</v>
      </c>
      <c r="D29" s="41">
        <v>0</v>
      </c>
      <c r="E29" s="41">
        <v>0</v>
      </c>
      <c r="F29" s="41">
        <f t="shared" si="0"/>
        <v>0</v>
      </c>
      <c r="G29" s="41">
        <v>0</v>
      </c>
      <c r="H29" s="41">
        <v>0</v>
      </c>
      <c r="I29" s="41">
        <f t="shared" si="1"/>
        <v>0</v>
      </c>
    </row>
    <row r="30" spans="1:9" ht="9.75" customHeight="1">
      <c r="A30" s="542"/>
      <c r="B30" s="539"/>
      <c r="C30" s="4" t="s">
        <v>7</v>
      </c>
      <c r="D30" s="41">
        <v>0</v>
      </c>
      <c r="E30" s="41">
        <v>0</v>
      </c>
      <c r="F30" s="41">
        <f t="shared" si="0"/>
        <v>0</v>
      </c>
      <c r="G30" s="41">
        <v>0</v>
      </c>
      <c r="H30" s="41">
        <v>0</v>
      </c>
      <c r="I30" s="41">
        <f t="shared" si="1"/>
        <v>0</v>
      </c>
    </row>
    <row r="31" spans="1:9" ht="9.75" customHeight="1">
      <c r="A31" s="542"/>
      <c r="B31" s="540"/>
      <c r="C31" s="4" t="s">
        <v>8</v>
      </c>
      <c r="D31" s="41">
        <v>0</v>
      </c>
      <c r="E31" s="41">
        <v>0</v>
      </c>
      <c r="F31" s="41">
        <f t="shared" si="0"/>
        <v>0</v>
      </c>
      <c r="G31" s="41">
        <v>0</v>
      </c>
      <c r="H31" s="41">
        <v>0</v>
      </c>
      <c r="I31" s="41">
        <f t="shared" si="1"/>
        <v>0</v>
      </c>
    </row>
    <row r="32" spans="1:9" ht="10.5" customHeight="1">
      <c r="A32" s="542"/>
      <c r="B32" s="538" t="s">
        <v>29</v>
      </c>
      <c r="C32" s="4" t="s">
        <v>6</v>
      </c>
      <c r="D32" s="41">
        <v>0</v>
      </c>
      <c r="E32" s="41">
        <v>0</v>
      </c>
      <c r="F32" s="41">
        <f t="shared" si="0"/>
        <v>0</v>
      </c>
      <c r="G32" s="41">
        <v>0</v>
      </c>
      <c r="H32" s="41">
        <v>0</v>
      </c>
      <c r="I32" s="41">
        <f t="shared" si="1"/>
        <v>0</v>
      </c>
    </row>
    <row r="33" spans="1:9" ht="9.75" customHeight="1">
      <c r="A33" s="542"/>
      <c r="B33" s="539"/>
      <c r="C33" s="4" t="s">
        <v>7</v>
      </c>
      <c r="D33" s="41">
        <v>0</v>
      </c>
      <c r="E33" s="41">
        <v>0</v>
      </c>
      <c r="F33" s="41">
        <f t="shared" si="0"/>
        <v>0</v>
      </c>
      <c r="G33" s="41">
        <v>0</v>
      </c>
      <c r="H33" s="41">
        <v>0</v>
      </c>
      <c r="I33" s="41">
        <f t="shared" si="1"/>
        <v>0</v>
      </c>
    </row>
    <row r="34" spans="1:9" ht="10.5" customHeight="1">
      <c r="A34" s="542"/>
      <c r="B34" s="540"/>
      <c r="C34" s="4" t="s">
        <v>8</v>
      </c>
      <c r="D34" s="41">
        <v>0</v>
      </c>
      <c r="E34" s="41">
        <v>0</v>
      </c>
      <c r="F34" s="41">
        <f t="shared" si="0"/>
        <v>0</v>
      </c>
      <c r="G34" s="41">
        <v>0</v>
      </c>
      <c r="H34" s="41">
        <v>0</v>
      </c>
      <c r="I34" s="41">
        <f t="shared" si="1"/>
        <v>0</v>
      </c>
    </row>
    <row r="35" spans="1:9" ht="9.75" customHeight="1">
      <c r="A35" s="542"/>
      <c r="B35" s="534" t="s">
        <v>30</v>
      </c>
      <c r="C35" s="4" t="s">
        <v>6</v>
      </c>
      <c r="D35" s="41">
        <v>0</v>
      </c>
      <c r="E35" s="41">
        <v>0</v>
      </c>
      <c r="F35" s="41">
        <f t="shared" si="0"/>
        <v>0</v>
      </c>
      <c r="G35" s="41">
        <v>0</v>
      </c>
      <c r="H35" s="41">
        <v>0</v>
      </c>
      <c r="I35" s="41">
        <f t="shared" si="1"/>
        <v>0</v>
      </c>
    </row>
    <row r="36" spans="1:9" ht="9.75" customHeight="1">
      <c r="A36" s="542"/>
      <c r="B36" s="535"/>
      <c r="C36" s="4" t="s">
        <v>7</v>
      </c>
      <c r="D36" s="41">
        <v>0</v>
      </c>
      <c r="E36" s="41">
        <v>0</v>
      </c>
      <c r="F36" s="41">
        <f t="shared" si="0"/>
        <v>0</v>
      </c>
      <c r="G36" s="41">
        <v>0</v>
      </c>
      <c r="H36" s="41">
        <v>0</v>
      </c>
      <c r="I36" s="41">
        <f t="shared" si="1"/>
        <v>0</v>
      </c>
    </row>
    <row r="37" spans="1:9" ht="9" customHeight="1">
      <c r="A37" s="542"/>
      <c r="B37" s="536"/>
      <c r="C37" s="4" t="s">
        <v>8</v>
      </c>
      <c r="D37" s="41">
        <v>0</v>
      </c>
      <c r="E37" s="41">
        <v>0</v>
      </c>
      <c r="F37" s="41">
        <f t="shared" si="0"/>
        <v>0</v>
      </c>
      <c r="G37" s="41">
        <v>0</v>
      </c>
      <c r="H37" s="41">
        <v>0</v>
      </c>
      <c r="I37" s="41">
        <f t="shared" si="1"/>
        <v>0</v>
      </c>
    </row>
    <row r="38" spans="1:9" ht="11.25" customHeight="1">
      <c r="A38" s="542"/>
      <c r="B38" s="534" t="s">
        <v>370</v>
      </c>
      <c r="C38" s="4" t="s">
        <v>6</v>
      </c>
      <c r="D38" s="41">
        <v>0</v>
      </c>
      <c r="E38" s="41">
        <v>0</v>
      </c>
      <c r="F38" s="41">
        <f t="shared" si="0"/>
        <v>0</v>
      </c>
      <c r="G38" s="41">
        <v>0</v>
      </c>
      <c r="H38" s="41">
        <v>0</v>
      </c>
      <c r="I38" s="41">
        <f t="shared" si="1"/>
        <v>0</v>
      </c>
    </row>
    <row r="39" spans="1:9" ht="10.5" customHeight="1">
      <c r="A39" s="542"/>
      <c r="B39" s="535"/>
      <c r="C39" s="4" t="s">
        <v>7</v>
      </c>
      <c r="D39" s="41">
        <v>0</v>
      </c>
      <c r="E39" s="41">
        <v>0</v>
      </c>
      <c r="F39" s="41">
        <f t="shared" si="0"/>
        <v>0</v>
      </c>
      <c r="G39" s="41">
        <v>0</v>
      </c>
      <c r="H39" s="41">
        <v>0</v>
      </c>
      <c r="I39" s="41">
        <f t="shared" si="1"/>
        <v>0</v>
      </c>
    </row>
    <row r="40" spans="1:9" ht="10.5" customHeight="1">
      <c r="A40" s="543"/>
      <c r="B40" s="536"/>
      <c r="C40" s="4" t="s">
        <v>8</v>
      </c>
      <c r="D40" s="41">
        <v>0</v>
      </c>
      <c r="E40" s="41">
        <v>0</v>
      </c>
      <c r="F40" s="41">
        <f t="shared" si="0"/>
        <v>0</v>
      </c>
      <c r="G40" s="41">
        <v>0</v>
      </c>
      <c r="H40" s="41">
        <v>0</v>
      </c>
      <c r="I40" s="41">
        <f t="shared" si="1"/>
        <v>0</v>
      </c>
    </row>
    <row r="41" spans="1:9" ht="12.75">
      <c r="A41" s="528" t="s">
        <v>288</v>
      </c>
      <c r="B41" s="529"/>
      <c r="C41" s="530"/>
      <c r="D41" s="45">
        <f aca="true" t="shared" si="2" ref="D41:I41">SUM(D17:D40)</f>
        <v>0</v>
      </c>
      <c r="E41" s="45">
        <f t="shared" si="2"/>
        <v>0</v>
      </c>
      <c r="F41" s="45">
        <f t="shared" si="2"/>
        <v>0</v>
      </c>
      <c r="G41" s="45">
        <f t="shared" si="2"/>
        <v>0</v>
      </c>
      <c r="H41" s="45">
        <f t="shared" si="2"/>
        <v>0</v>
      </c>
      <c r="I41" s="45">
        <f t="shared" si="2"/>
        <v>0</v>
      </c>
    </row>
    <row r="42" spans="1:9" ht="10.5" customHeight="1">
      <c r="A42" s="531" t="s">
        <v>17</v>
      </c>
      <c r="B42" s="534" t="s">
        <v>31</v>
      </c>
      <c r="C42" s="4" t="s">
        <v>6</v>
      </c>
      <c r="D42" s="44">
        <v>0</v>
      </c>
      <c r="E42" s="44">
        <v>0</v>
      </c>
      <c r="F42" s="41">
        <v>0</v>
      </c>
      <c r="G42" s="44">
        <v>0</v>
      </c>
      <c r="H42" s="44">
        <v>0</v>
      </c>
      <c r="I42" s="41">
        <f aca="true" t="shared" si="3" ref="I42:I60">G42+H42</f>
        <v>0</v>
      </c>
    </row>
    <row r="43" spans="1:9" ht="9.75" customHeight="1">
      <c r="A43" s="532"/>
      <c r="B43" s="535"/>
      <c r="C43" s="4" t="s">
        <v>7</v>
      </c>
      <c r="D43" s="44">
        <v>0</v>
      </c>
      <c r="E43" s="44">
        <v>0</v>
      </c>
      <c r="F43" s="41">
        <f>D43+E43</f>
        <v>0</v>
      </c>
      <c r="G43" s="44">
        <v>0</v>
      </c>
      <c r="H43" s="44">
        <v>0</v>
      </c>
      <c r="I43" s="41">
        <f t="shared" si="3"/>
        <v>0</v>
      </c>
    </row>
    <row r="44" spans="1:9" ht="9.75" customHeight="1">
      <c r="A44" s="532"/>
      <c r="B44" s="536"/>
      <c r="C44" s="4" t="s">
        <v>8</v>
      </c>
      <c r="D44" s="44">
        <v>0</v>
      </c>
      <c r="E44" s="44">
        <v>0</v>
      </c>
      <c r="F44" s="41">
        <f>D44+E44</f>
        <v>0</v>
      </c>
      <c r="G44" s="44">
        <v>0</v>
      </c>
      <c r="H44" s="44">
        <v>0</v>
      </c>
      <c r="I44" s="41">
        <f t="shared" si="3"/>
        <v>0</v>
      </c>
    </row>
    <row r="45" spans="1:9" ht="10.5" customHeight="1">
      <c r="A45" s="532"/>
      <c r="B45" s="534" t="s">
        <v>32</v>
      </c>
      <c r="C45" s="4" t="s">
        <v>6</v>
      </c>
      <c r="D45" s="44">
        <v>0</v>
      </c>
      <c r="E45" s="44">
        <v>0</v>
      </c>
      <c r="F45" s="41">
        <f>D45+E45</f>
        <v>0</v>
      </c>
      <c r="G45" s="44">
        <v>0</v>
      </c>
      <c r="H45" s="44">
        <v>0</v>
      </c>
      <c r="I45" s="41">
        <f t="shared" si="3"/>
        <v>0</v>
      </c>
    </row>
    <row r="46" spans="1:9" ht="9" customHeight="1">
      <c r="A46" s="532"/>
      <c r="B46" s="535"/>
      <c r="C46" s="4" t="s">
        <v>7</v>
      </c>
      <c r="D46" s="44">
        <v>0</v>
      </c>
      <c r="E46" s="44">
        <v>0</v>
      </c>
      <c r="F46" s="41">
        <v>0</v>
      </c>
      <c r="G46" s="44">
        <v>0</v>
      </c>
      <c r="H46" s="44">
        <v>0</v>
      </c>
      <c r="I46" s="41">
        <f t="shared" si="3"/>
        <v>0</v>
      </c>
    </row>
    <row r="47" spans="1:9" ht="10.5" customHeight="1">
      <c r="A47" s="532"/>
      <c r="B47" s="536"/>
      <c r="C47" s="4" t="s">
        <v>8</v>
      </c>
      <c r="D47" s="44">
        <v>0</v>
      </c>
      <c r="E47" s="44">
        <v>0</v>
      </c>
      <c r="F47" s="41">
        <f aca="true" t="shared" si="4" ref="F47:F53">D47+E47</f>
        <v>0</v>
      </c>
      <c r="G47" s="44">
        <v>0</v>
      </c>
      <c r="H47" s="44">
        <v>0</v>
      </c>
      <c r="I47" s="41">
        <f t="shared" si="3"/>
        <v>0</v>
      </c>
    </row>
    <row r="48" spans="1:9" ht="10.5" customHeight="1">
      <c r="A48" s="532"/>
      <c r="B48" s="534" t="s">
        <v>33</v>
      </c>
      <c r="C48" s="4" t="s">
        <v>6</v>
      </c>
      <c r="D48" s="44">
        <v>0</v>
      </c>
      <c r="E48" s="44">
        <v>0</v>
      </c>
      <c r="F48" s="41">
        <f t="shared" si="4"/>
        <v>0</v>
      </c>
      <c r="G48" s="44">
        <v>0</v>
      </c>
      <c r="H48" s="44">
        <v>0</v>
      </c>
      <c r="I48" s="41">
        <f t="shared" si="3"/>
        <v>0</v>
      </c>
    </row>
    <row r="49" spans="1:9" ht="10.5" customHeight="1">
      <c r="A49" s="532"/>
      <c r="B49" s="535"/>
      <c r="C49" s="4" t="s">
        <v>7</v>
      </c>
      <c r="D49" s="44">
        <v>0</v>
      </c>
      <c r="E49" s="44">
        <v>0</v>
      </c>
      <c r="F49" s="41">
        <f t="shared" si="4"/>
        <v>0</v>
      </c>
      <c r="G49" s="44">
        <v>0</v>
      </c>
      <c r="H49" s="44">
        <v>0</v>
      </c>
      <c r="I49" s="41">
        <f t="shared" si="3"/>
        <v>0</v>
      </c>
    </row>
    <row r="50" spans="1:9" ht="9" customHeight="1">
      <c r="A50" s="532"/>
      <c r="B50" s="536"/>
      <c r="C50" s="4" t="s">
        <v>8</v>
      </c>
      <c r="D50" s="44">
        <v>0</v>
      </c>
      <c r="E50" s="44">
        <v>0</v>
      </c>
      <c r="F50" s="41">
        <f t="shared" si="4"/>
        <v>0</v>
      </c>
      <c r="G50" s="44">
        <v>0</v>
      </c>
      <c r="H50" s="44">
        <v>0</v>
      </c>
      <c r="I50" s="41">
        <f t="shared" si="3"/>
        <v>0</v>
      </c>
    </row>
    <row r="51" spans="1:9" ht="11.25" customHeight="1">
      <c r="A51" s="532"/>
      <c r="B51" s="534" t="s">
        <v>34</v>
      </c>
      <c r="C51" s="4" t="s">
        <v>6</v>
      </c>
      <c r="D51" s="44">
        <v>0</v>
      </c>
      <c r="E51" s="44">
        <v>0</v>
      </c>
      <c r="F51" s="41">
        <f t="shared" si="4"/>
        <v>0</v>
      </c>
      <c r="G51" s="44">
        <v>0</v>
      </c>
      <c r="H51" s="44">
        <v>0</v>
      </c>
      <c r="I51" s="41">
        <f t="shared" si="3"/>
        <v>0</v>
      </c>
    </row>
    <row r="52" spans="1:9" ht="11.25" customHeight="1">
      <c r="A52" s="532"/>
      <c r="B52" s="535"/>
      <c r="C52" s="4" t="s">
        <v>7</v>
      </c>
      <c r="D52" s="44">
        <v>0</v>
      </c>
      <c r="E52" s="44">
        <v>0</v>
      </c>
      <c r="F52" s="41">
        <f t="shared" si="4"/>
        <v>0</v>
      </c>
      <c r="G52" s="44">
        <v>0</v>
      </c>
      <c r="H52" s="44">
        <v>0</v>
      </c>
      <c r="I52" s="41">
        <f t="shared" si="3"/>
        <v>0</v>
      </c>
    </row>
    <row r="53" spans="1:9" ht="9" customHeight="1">
      <c r="A53" s="533"/>
      <c r="B53" s="536"/>
      <c r="C53" s="4" t="s">
        <v>8</v>
      </c>
      <c r="D53" s="44">
        <v>0</v>
      </c>
      <c r="E53" s="44">
        <v>0</v>
      </c>
      <c r="F53" s="41">
        <f t="shared" si="4"/>
        <v>0</v>
      </c>
      <c r="G53" s="44">
        <v>0</v>
      </c>
      <c r="H53" s="44">
        <v>0</v>
      </c>
      <c r="I53" s="41">
        <f t="shared" si="3"/>
        <v>0</v>
      </c>
    </row>
    <row r="54" spans="1:9" ht="12.75">
      <c r="A54" s="528" t="s">
        <v>288</v>
      </c>
      <c r="B54" s="529"/>
      <c r="C54" s="530"/>
      <c r="D54" s="45">
        <f>SUM(D42:D53)</f>
        <v>0</v>
      </c>
      <c r="E54" s="45">
        <f>SUM(E42:E53)</f>
        <v>0</v>
      </c>
      <c r="F54" s="237">
        <f>SUM(F42:F53)</f>
        <v>0</v>
      </c>
      <c r="G54" s="45">
        <f>SUM(G42:G53)</f>
        <v>0</v>
      </c>
      <c r="H54" s="45">
        <f>SUM(H42:H53)</f>
        <v>0</v>
      </c>
      <c r="I54" s="237">
        <f t="shared" si="3"/>
        <v>0</v>
      </c>
    </row>
    <row r="55" spans="1:9" ht="12.75">
      <c r="A55" s="531" t="s">
        <v>18</v>
      </c>
      <c r="B55" s="534" t="s">
        <v>35</v>
      </c>
      <c r="C55" s="4" t="s">
        <v>6</v>
      </c>
      <c r="D55" s="41">
        <v>0</v>
      </c>
      <c r="E55" s="41">
        <v>0</v>
      </c>
      <c r="F55" s="41">
        <f aca="true" t="shared" si="5" ref="F55:F60">D55+E55</f>
        <v>0</v>
      </c>
      <c r="G55" s="41">
        <v>0</v>
      </c>
      <c r="H55" s="41">
        <v>0</v>
      </c>
      <c r="I55" s="41">
        <f t="shared" si="3"/>
        <v>0</v>
      </c>
    </row>
    <row r="56" spans="1:9" ht="12.75">
      <c r="A56" s="532"/>
      <c r="B56" s="535"/>
      <c r="C56" s="4" t="s">
        <v>7</v>
      </c>
      <c r="D56" s="41">
        <v>0</v>
      </c>
      <c r="E56" s="41">
        <v>0</v>
      </c>
      <c r="F56" s="41">
        <f t="shared" si="5"/>
        <v>0</v>
      </c>
      <c r="G56" s="41">
        <v>0</v>
      </c>
      <c r="H56" s="41">
        <v>0</v>
      </c>
      <c r="I56" s="41">
        <f t="shared" si="3"/>
        <v>0</v>
      </c>
    </row>
    <row r="57" spans="1:9" ht="12.75">
      <c r="A57" s="532"/>
      <c r="B57" s="536"/>
      <c r="C57" s="4" t="s">
        <v>8</v>
      </c>
      <c r="D57" s="41">
        <v>0</v>
      </c>
      <c r="E57" s="41">
        <v>0</v>
      </c>
      <c r="F57" s="41">
        <f t="shared" si="5"/>
        <v>0</v>
      </c>
      <c r="G57" s="41">
        <v>0</v>
      </c>
      <c r="H57" s="41">
        <v>0</v>
      </c>
      <c r="I57" s="41">
        <f t="shared" si="3"/>
        <v>0</v>
      </c>
    </row>
    <row r="58" spans="1:9" ht="12.75">
      <c r="A58" s="532"/>
      <c r="B58" s="534" t="s">
        <v>36</v>
      </c>
      <c r="C58" s="4" t="s">
        <v>6</v>
      </c>
      <c r="D58" s="41">
        <v>0</v>
      </c>
      <c r="E58" s="41">
        <v>0</v>
      </c>
      <c r="F58" s="41">
        <f t="shared" si="5"/>
        <v>0</v>
      </c>
      <c r="G58" s="41">
        <v>0</v>
      </c>
      <c r="H58" s="41">
        <v>0</v>
      </c>
      <c r="I58" s="41">
        <f t="shared" si="3"/>
        <v>0</v>
      </c>
    </row>
    <row r="59" spans="1:9" ht="12.75">
      <c r="A59" s="532"/>
      <c r="B59" s="535"/>
      <c r="C59" s="4" t="s">
        <v>7</v>
      </c>
      <c r="D59" s="41">
        <v>0</v>
      </c>
      <c r="E59" s="41">
        <v>0</v>
      </c>
      <c r="F59" s="41">
        <f t="shared" si="5"/>
        <v>0</v>
      </c>
      <c r="G59" s="41">
        <v>0</v>
      </c>
      <c r="H59" s="41">
        <v>0</v>
      </c>
      <c r="I59" s="41">
        <f t="shared" si="3"/>
        <v>0</v>
      </c>
    </row>
    <row r="60" spans="1:9" ht="12.75">
      <c r="A60" s="533"/>
      <c r="B60" s="536"/>
      <c r="C60" s="4" t="s">
        <v>8</v>
      </c>
      <c r="D60" s="41">
        <v>0</v>
      </c>
      <c r="E60" s="41">
        <v>0</v>
      </c>
      <c r="F60" s="41">
        <f t="shared" si="5"/>
        <v>0</v>
      </c>
      <c r="G60" s="41">
        <v>0</v>
      </c>
      <c r="H60" s="41">
        <v>0</v>
      </c>
      <c r="I60" s="41">
        <f t="shared" si="3"/>
        <v>0</v>
      </c>
    </row>
    <row r="61" spans="1:9" ht="12.75">
      <c r="A61" s="528" t="s">
        <v>288</v>
      </c>
      <c r="B61" s="529"/>
      <c r="C61" s="530"/>
      <c r="D61" s="45">
        <f aca="true" t="shared" si="6" ref="D61:I61">SUM(D55:D60)</f>
        <v>0</v>
      </c>
      <c r="E61" s="45">
        <f t="shared" si="6"/>
        <v>0</v>
      </c>
      <c r="F61" s="45">
        <f t="shared" si="6"/>
        <v>0</v>
      </c>
      <c r="G61" s="45">
        <f t="shared" si="6"/>
        <v>0</v>
      </c>
      <c r="H61" s="45">
        <f t="shared" si="6"/>
        <v>0</v>
      </c>
      <c r="I61" s="45">
        <f t="shared" si="6"/>
        <v>0</v>
      </c>
    </row>
    <row r="62" spans="1:9" ht="12.75">
      <c r="A62" s="537" t="s">
        <v>19</v>
      </c>
      <c r="B62" s="537"/>
      <c r="C62" s="5" t="s">
        <v>6</v>
      </c>
      <c r="D62" s="130">
        <f aca="true" t="shared" si="7" ref="D62:I64">D7+D10+D13+D17+D20+D23+D26+D29+D32+D35+D38+D42+D45+D48+D51+D55+D58</f>
        <v>1550</v>
      </c>
      <c r="E62" s="130">
        <f t="shared" si="7"/>
        <v>1300</v>
      </c>
      <c r="F62" s="130">
        <f t="shared" si="7"/>
        <v>2850</v>
      </c>
      <c r="G62" s="130">
        <f t="shared" si="7"/>
        <v>1311</v>
      </c>
      <c r="H62" s="130">
        <f t="shared" si="7"/>
        <v>1157</v>
      </c>
      <c r="I62" s="130">
        <f t="shared" si="7"/>
        <v>2468</v>
      </c>
    </row>
    <row r="63" spans="1:9" ht="12.75">
      <c r="A63" s="537"/>
      <c r="B63" s="537"/>
      <c r="C63" s="5" t="s">
        <v>7</v>
      </c>
      <c r="D63" s="130">
        <f t="shared" si="7"/>
        <v>50</v>
      </c>
      <c r="E63" s="130">
        <f t="shared" si="7"/>
        <v>0</v>
      </c>
      <c r="F63" s="130">
        <f t="shared" si="7"/>
        <v>50</v>
      </c>
      <c r="G63" s="130">
        <f t="shared" si="7"/>
        <v>43</v>
      </c>
      <c r="H63" s="130">
        <f t="shared" si="7"/>
        <v>0</v>
      </c>
      <c r="I63" s="130">
        <f t="shared" si="7"/>
        <v>43</v>
      </c>
    </row>
    <row r="64" spans="1:9" ht="12.75">
      <c r="A64" s="537"/>
      <c r="B64" s="537"/>
      <c r="C64" s="5" t="s">
        <v>8</v>
      </c>
      <c r="D64" s="130">
        <f t="shared" si="7"/>
        <v>0</v>
      </c>
      <c r="E64" s="130">
        <f t="shared" si="7"/>
        <v>0</v>
      </c>
      <c r="F64" s="130">
        <f t="shared" si="7"/>
        <v>0</v>
      </c>
      <c r="G64" s="130">
        <f t="shared" si="7"/>
        <v>0</v>
      </c>
      <c r="H64" s="130">
        <f t="shared" si="7"/>
        <v>0</v>
      </c>
      <c r="I64" s="130">
        <f t="shared" si="7"/>
        <v>0</v>
      </c>
    </row>
    <row r="65" spans="1:9" ht="12.75">
      <c r="A65" s="508" t="s">
        <v>9</v>
      </c>
      <c r="B65" s="509"/>
      <c r="C65" s="509"/>
      <c r="D65" s="422">
        <f aca="true" t="shared" si="8" ref="D65:I65">SUM(D62:D64)</f>
        <v>1600</v>
      </c>
      <c r="E65" s="422">
        <f t="shared" si="8"/>
        <v>1300</v>
      </c>
      <c r="F65" s="422">
        <f>SUM(F62:F64)</f>
        <v>2900</v>
      </c>
      <c r="G65" s="422">
        <f>SUM(G62:G64)</f>
        <v>1354</v>
      </c>
      <c r="H65" s="422">
        <f>SUM(H62:H64)</f>
        <v>1157</v>
      </c>
      <c r="I65" s="422">
        <f t="shared" si="8"/>
        <v>2511</v>
      </c>
    </row>
  </sheetData>
  <sheetProtection/>
  <mergeCells count="35">
    <mergeCell ref="A1:C1"/>
    <mergeCell ref="A2:B2"/>
    <mergeCell ref="A3:I3"/>
    <mergeCell ref="A5:A6"/>
    <mergeCell ref="B5:B6"/>
    <mergeCell ref="C5:C6"/>
    <mergeCell ref="D5:F5"/>
    <mergeCell ref="G5:I5"/>
    <mergeCell ref="A7:A15"/>
    <mergeCell ref="B7:B9"/>
    <mergeCell ref="B10:B12"/>
    <mergeCell ref="B13:B15"/>
    <mergeCell ref="A16:C16"/>
    <mergeCell ref="A17:A40"/>
    <mergeCell ref="B17:B19"/>
    <mergeCell ref="B20:B22"/>
    <mergeCell ref="B23:B25"/>
    <mergeCell ref="B26:B28"/>
    <mergeCell ref="B29:B31"/>
    <mergeCell ref="B32:B34"/>
    <mergeCell ref="B35:B37"/>
    <mergeCell ref="B38:B40"/>
    <mergeCell ref="A41:C41"/>
    <mergeCell ref="A42:A53"/>
    <mergeCell ref="B42:B44"/>
    <mergeCell ref="B45:B47"/>
    <mergeCell ref="B48:B50"/>
    <mergeCell ref="B51:B53"/>
    <mergeCell ref="A65:C65"/>
    <mergeCell ref="A54:C54"/>
    <mergeCell ref="A55:A60"/>
    <mergeCell ref="B55:B57"/>
    <mergeCell ref="B58:B60"/>
    <mergeCell ref="A61:C61"/>
    <mergeCell ref="A62:B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A65" sqref="A65:I65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14.00390625" style="0" customWidth="1"/>
    <col min="6" max="6" width="11.140625" style="0" bestFit="1" customWidth="1"/>
  </cols>
  <sheetData>
    <row r="1" spans="1:3" ht="12.75">
      <c r="A1" s="483" t="s">
        <v>22</v>
      </c>
      <c r="B1" s="483"/>
      <c r="C1" s="483"/>
    </row>
    <row r="2" spans="1:5" ht="12.75">
      <c r="A2" s="483" t="s">
        <v>23</v>
      </c>
      <c r="B2" s="483"/>
      <c r="C2" s="3"/>
      <c r="E2" s="2" t="s">
        <v>21</v>
      </c>
    </row>
    <row r="3" spans="1:9" ht="12.75">
      <c r="A3" s="484" t="s">
        <v>507</v>
      </c>
      <c r="B3" s="484"/>
      <c r="C3" s="484"/>
      <c r="D3" s="484"/>
      <c r="E3" s="484"/>
      <c r="F3" s="484"/>
      <c r="G3" s="484"/>
      <c r="H3" s="484"/>
      <c r="I3" s="484"/>
    </row>
    <row r="4" ht="12.75" customHeight="1">
      <c r="I4" s="28" t="s">
        <v>20</v>
      </c>
    </row>
    <row r="5" spans="1:9" ht="12.75">
      <c r="A5" s="485" t="s">
        <v>14</v>
      </c>
      <c r="B5" s="544" t="s">
        <v>0</v>
      </c>
      <c r="C5" s="485" t="s">
        <v>1</v>
      </c>
      <c r="D5" s="546" t="s">
        <v>57</v>
      </c>
      <c r="E5" s="546"/>
      <c r="F5" s="546"/>
      <c r="G5" s="546" t="s">
        <v>58</v>
      </c>
      <c r="H5" s="546"/>
      <c r="I5" s="546"/>
    </row>
    <row r="6" spans="1:9" ht="12.75">
      <c r="A6" s="487"/>
      <c r="B6" s="545"/>
      <c r="C6" s="487"/>
      <c r="D6" s="421" t="s">
        <v>2</v>
      </c>
      <c r="E6" s="421" t="s">
        <v>3</v>
      </c>
      <c r="F6" s="421" t="s">
        <v>4</v>
      </c>
      <c r="G6" s="421" t="s">
        <v>5</v>
      </c>
      <c r="H6" s="421" t="s">
        <v>3</v>
      </c>
      <c r="I6" s="421" t="s">
        <v>4</v>
      </c>
    </row>
    <row r="7" spans="1:9" ht="12.75" customHeight="1">
      <c r="A7" s="531" t="s">
        <v>10</v>
      </c>
      <c r="B7" s="538" t="s">
        <v>11</v>
      </c>
      <c r="C7" s="4" t="s">
        <v>6</v>
      </c>
      <c r="D7" s="41">
        <v>16913</v>
      </c>
      <c r="E7" s="41">
        <v>16499</v>
      </c>
      <c r="F7" s="41">
        <v>33412</v>
      </c>
      <c r="G7" s="41">
        <v>14304</v>
      </c>
      <c r="H7" s="41">
        <v>14673</v>
      </c>
      <c r="I7" s="41">
        <f>G7+H7</f>
        <v>28977</v>
      </c>
    </row>
    <row r="8" spans="1:9" ht="12.75">
      <c r="A8" s="532"/>
      <c r="B8" s="539"/>
      <c r="C8" s="4" t="s">
        <v>7</v>
      </c>
      <c r="D8" s="41">
        <v>175</v>
      </c>
      <c r="E8" s="41">
        <v>54</v>
      </c>
      <c r="F8" s="41">
        <v>229</v>
      </c>
      <c r="G8" s="41">
        <v>147</v>
      </c>
      <c r="H8" s="41">
        <v>48</v>
      </c>
      <c r="I8" s="41">
        <f>G8+H8</f>
        <v>195</v>
      </c>
    </row>
    <row r="9" spans="1:9" ht="12.75">
      <c r="A9" s="532"/>
      <c r="B9" s="540"/>
      <c r="C9" s="4" t="s">
        <v>8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f aca="true" t="shared" si="0" ref="I9:I15">G9+H9</f>
        <v>0</v>
      </c>
    </row>
    <row r="10" spans="1:9" ht="12.75">
      <c r="A10" s="532"/>
      <c r="B10" s="538" t="s">
        <v>12</v>
      </c>
      <c r="C10" s="4" t="s">
        <v>6</v>
      </c>
      <c r="D10" s="41">
        <v>7050</v>
      </c>
      <c r="E10" s="41">
        <v>15599</v>
      </c>
      <c r="F10" s="41">
        <v>22649</v>
      </c>
      <c r="G10" s="41">
        <v>5962</v>
      </c>
      <c r="H10" s="41">
        <v>13872</v>
      </c>
      <c r="I10" s="41">
        <f t="shared" si="0"/>
        <v>19834</v>
      </c>
    </row>
    <row r="11" spans="1:9" ht="12.75">
      <c r="A11" s="532"/>
      <c r="B11" s="539"/>
      <c r="C11" s="4" t="s">
        <v>7</v>
      </c>
      <c r="D11" s="41">
        <v>696</v>
      </c>
      <c r="E11" s="41">
        <v>206</v>
      </c>
      <c r="F11" s="41">
        <v>902</v>
      </c>
      <c r="G11" s="41">
        <v>589</v>
      </c>
      <c r="H11" s="41">
        <v>183</v>
      </c>
      <c r="I11" s="41">
        <f t="shared" si="0"/>
        <v>772</v>
      </c>
    </row>
    <row r="12" spans="1:9" ht="12.75">
      <c r="A12" s="532"/>
      <c r="B12" s="540"/>
      <c r="C12" s="4" t="s">
        <v>8</v>
      </c>
      <c r="D12" s="41">
        <v>0</v>
      </c>
      <c r="E12" s="41">
        <v>1517</v>
      </c>
      <c r="F12" s="41">
        <v>1517</v>
      </c>
      <c r="G12" s="41">
        <v>0</v>
      </c>
      <c r="H12" s="41">
        <v>1349</v>
      </c>
      <c r="I12" s="41">
        <f t="shared" si="0"/>
        <v>1349</v>
      </c>
    </row>
    <row r="13" spans="1:9" ht="12.75">
      <c r="A13" s="532"/>
      <c r="B13" s="538" t="s">
        <v>13</v>
      </c>
      <c r="C13" s="4" t="s">
        <v>6</v>
      </c>
      <c r="D13" s="41">
        <v>2824</v>
      </c>
      <c r="E13" s="41">
        <v>29466</v>
      </c>
      <c r="F13" s="41">
        <v>32290</v>
      </c>
      <c r="G13" s="41">
        <v>2388</v>
      </c>
      <c r="H13" s="41">
        <v>26204</v>
      </c>
      <c r="I13" s="41">
        <f t="shared" si="0"/>
        <v>28592</v>
      </c>
    </row>
    <row r="14" spans="1:9" ht="12.75">
      <c r="A14" s="532"/>
      <c r="B14" s="539"/>
      <c r="C14" s="4" t="s">
        <v>7</v>
      </c>
      <c r="D14" s="41">
        <v>301</v>
      </c>
      <c r="E14" s="41">
        <v>187</v>
      </c>
      <c r="F14" s="41">
        <v>488</v>
      </c>
      <c r="G14" s="41">
        <v>255</v>
      </c>
      <c r="H14" s="41">
        <v>166</v>
      </c>
      <c r="I14" s="41">
        <f t="shared" si="0"/>
        <v>421</v>
      </c>
    </row>
    <row r="15" spans="1:9" ht="12.75">
      <c r="A15" s="533"/>
      <c r="B15" s="540"/>
      <c r="C15" s="4" t="s">
        <v>8</v>
      </c>
      <c r="D15" s="41">
        <v>0</v>
      </c>
      <c r="E15" s="41">
        <v>1788</v>
      </c>
      <c r="F15" s="41">
        <v>1788</v>
      </c>
      <c r="G15" s="41">
        <v>0</v>
      </c>
      <c r="H15" s="41">
        <v>1590</v>
      </c>
      <c r="I15" s="41">
        <f t="shared" si="0"/>
        <v>1590</v>
      </c>
    </row>
    <row r="16" spans="1:9" ht="12.75">
      <c r="A16" s="528" t="s">
        <v>288</v>
      </c>
      <c r="B16" s="529"/>
      <c r="C16" s="530"/>
      <c r="D16" s="45">
        <f>SUM(D7:D15)</f>
        <v>27959</v>
      </c>
      <c r="E16" s="45">
        <f>SUM(E7:E15)</f>
        <v>65316</v>
      </c>
      <c r="F16" s="45">
        <f>SUM(F7:F15)</f>
        <v>93275</v>
      </c>
      <c r="G16" s="45">
        <f>SUM(G7:G15)</f>
        <v>23645</v>
      </c>
      <c r="H16" s="45">
        <f>SUM(H7:H15)</f>
        <v>58085</v>
      </c>
      <c r="I16" s="45">
        <f>G16+H16</f>
        <v>81730</v>
      </c>
    </row>
    <row r="17" spans="1:9" ht="12.75" customHeight="1">
      <c r="A17" s="541" t="s">
        <v>16</v>
      </c>
      <c r="B17" s="534" t="s">
        <v>24</v>
      </c>
      <c r="C17" s="4" t="s">
        <v>6</v>
      </c>
      <c r="D17" s="41">
        <v>2214</v>
      </c>
      <c r="E17" s="41">
        <v>21509</v>
      </c>
      <c r="F17" s="41">
        <v>23723</v>
      </c>
      <c r="G17" s="41">
        <v>1854</v>
      </c>
      <c r="H17" s="41">
        <v>18412</v>
      </c>
      <c r="I17" s="41">
        <v>20266</v>
      </c>
    </row>
    <row r="18" spans="1:9" ht="12.75">
      <c r="A18" s="542"/>
      <c r="B18" s="535"/>
      <c r="C18" s="4" t="s">
        <v>7</v>
      </c>
      <c r="D18" s="41">
        <v>222</v>
      </c>
      <c r="E18" s="41"/>
      <c r="F18" s="41">
        <v>222</v>
      </c>
      <c r="G18" s="41">
        <v>187</v>
      </c>
      <c r="H18" s="41">
        <v>0</v>
      </c>
      <c r="I18" s="41">
        <v>187</v>
      </c>
    </row>
    <row r="19" spans="1:9" ht="12.75">
      <c r="A19" s="542"/>
      <c r="B19" s="536"/>
      <c r="C19" s="4" t="s">
        <v>8</v>
      </c>
      <c r="D19" s="41">
        <v>0</v>
      </c>
      <c r="E19" s="41">
        <v>2679</v>
      </c>
      <c r="F19" s="41">
        <v>2679</v>
      </c>
      <c r="G19" s="41"/>
      <c r="H19" s="41">
        <v>2304</v>
      </c>
      <c r="I19" s="41">
        <v>2304</v>
      </c>
    </row>
    <row r="20" spans="1:9" ht="12.75">
      <c r="A20" s="542"/>
      <c r="B20" s="534" t="s">
        <v>25</v>
      </c>
      <c r="C20" s="4" t="s">
        <v>6</v>
      </c>
      <c r="D20" s="41">
        <v>6658</v>
      </c>
      <c r="E20" s="41">
        <v>8802</v>
      </c>
      <c r="F20" s="41">
        <v>15460</v>
      </c>
      <c r="G20" s="41">
        <v>5591</v>
      </c>
      <c r="H20" s="41">
        <v>7503</v>
      </c>
      <c r="I20" s="41">
        <v>13094</v>
      </c>
    </row>
    <row r="21" spans="1:9" ht="12.75">
      <c r="A21" s="542"/>
      <c r="B21" s="535"/>
      <c r="C21" s="4" t="s">
        <v>7</v>
      </c>
      <c r="D21" s="41">
        <v>350</v>
      </c>
      <c r="E21" s="41"/>
      <c r="F21" s="41">
        <v>350</v>
      </c>
      <c r="G21" s="41">
        <v>294</v>
      </c>
      <c r="H21" s="41">
        <v>0</v>
      </c>
      <c r="I21" s="41">
        <v>294</v>
      </c>
    </row>
    <row r="22" spans="1:9" ht="12.75">
      <c r="A22" s="542"/>
      <c r="B22" s="536"/>
      <c r="C22" s="4" t="s">
        <v>8</v>
      </c>
      <c r="D22" s="41"/>
      <c r="E22" s="41">
        <v>2671</v>
      </c>
      <c r="F22" s="41">
        <v>2671</v>
      </c>
      <c r="G22" s="41">
        <v>0</v>
      </c>
      <c r="H22" s="41">
        <v>2283</v>
      </c>
      <c r="I22" s="41">
        <v>2283</v>
      </c>
    </row>
    <row r="23" spans="1:9" ht="12.75">
      <c r="A23" s="542"/>
      <c r="B23" s="534" t="s">
        <v>26</v>
      </c>
      <c r="C23" s="4" t="s">
        <v>6</v>
      </c>
      <c r="D23" s="41">
        <v>15</v>
      </c>
      <c r="E23" s="41">
        <v>1450</v>
      </c>
      <c r="F23" s="41">
        <v>1465</v>
      </c>
      <c r="G23" s="41">
        <v>12</v>
      </c>
      <c r="H23" s="41">
        <v>1230</v>
      </c>
      <c r="I23" s="41">
        <v>1242</v>
      </c>
    </row>
    <row r="24" spans="1:9" ht="12.75">
      <c r="A24" s="542"/>
      <c r="B24" s="535"/>
      <c r="C24" s="4" t="s">
        <v>7</v>
      </c>
      <c r="D24" s="41">
        <v>7</v>
      </c>
      <c r="E24" s="41"/>
      <c r="F24" s="41">
        <v>7</v>
      </c>
      <c r="G24" s="41">
        <v>6</v>
      </c>
      <c r="H24" s="41">
        <v>0</v>
      </c>
      <c r="I24" s="41">
        <v>6</v>
      </c>
    </row>
    <row r="25" spans="1:9" ht="12.75">
      <c r="A25" s="542"/>
      <c r="B25" s="536"/>
      <c r="C25" s="4" t="s">
        <v>8</v>
      </c>
      <c r="D25" s="41">
        <v>0</v>
      </c>
      <c r="E25" s="41">
        <v>1080</v>
      </c>
      <c r="F25" s="41">
        <v>1080</v>
      </c>
      <c r="G25" s="41">
        <v>0</v>
      </c>
      <c r="H25" s="41">
        <v>883</v>
      </c>
      <c r="I25" s="41">
        <v>883</v>
      </c>
    </row>
    <row r="26" spans="1:9" ht="12.75">
      <c r="A26" s="542"/>
      <c r="B26" s="534" t="s">
        <v>27</v>
      </c>
      <c r="C26" s="4" t="s">
        <v>6</v>
      </c>
      <c r="D26" s="41">
        <v>48</v>
      </c>
      <c r="E26" s="41">
        <v>895</v>
      </c>
      <c r="F26" s="41">
        <v>943</v>
      </c>
      <c r="G26" s="41">
        <v>40</v>
      </c>
      <c r="H26" s="41">
        <v>764</v>
      </c>
      <c r="I26" s="41">
        <v>804</v>
      </c>
    </row>
    <row r="27" spans="1:9" ht="12.75">
      <c r="A27" s="542"/>
      <c r="B27" s="535"/>
      <c r="C27" s="4" t="s">
        <v>7</v>
      </c>
      <c r="D27" s="41">
        <v>17</v>
      </c>
      <c r="E27" s="41"/>
      <c r="F27" s="41">
        <v>17</v>
      </c>
      <c r="G27" s="41">
        <v>13</v>
      </c>
      <c r="H27" s="41">
        <v>0</v>
      </c>
      <c r="I27" s="41">
        <v>13</v>
      </c>
    </row>
    <row r="28" spans="1:9" ht="12.75">
      <c r="A28" s="542"/>
      <c r="B28" s="536"/>
      <c r="C28" s="4" t="s">
        <v>8</v>
      </c>
      <c r="D28" s="41">
        <v>0</v>
      </c>
      <c r="E28" s="41">
        <v>1105</v>
      </c>
      <c r="F28" s="41">
        <v>1105</v>
      </c>
      <c r="G28" s="41">
        <v>0</v>
      </c>
      <c r="H28" s="41">
        <v>910</v>
      </c>
      <c r="I28" s="41">
        <v>910</v>
      </c>
    </row>
    <row r="29" spans="1:9" ht="12.75">
      <c r="A29" s="542"/>
      <c r="B29" s="538" t="s">
        <v>28</v>
      </c>
      <c r="C29" s="4" t="s">
        <v>6</v>
      </c>
      <c r="D29" s="41">
        <v>4</v>
      </c>
      <c r="E29" s="41">
        <v>2384</v>
      </c>
      <c r="F29" s="41">
        <v>2388</v>
      </c>
      <c r="G29" s="41">
        <v>3</v>
      </c>
      <c r="H29" s="41">
        <v>2004</v>
      </c>
      <c r="I29" s="41">
        <v>2007</v>
      </c>
    </row>
    <row r="30" spans="1:9" ht="12.75">
      <c r="A30" s="542"/>
      <c r="B30" s="539"/>
      <c r="C30" s="4" t="s">
        <v>7</v>
      </c>
      <c r="D30" s="41">
        <v>11</v>
      </c>
      <c r="E30" s="41"/>
      <c r="F30" s="41">
        <v>11</v>
      </c>
      <c r="G30" s="41">
        <v>9</v>
      </c>
      <c r="H30" s="41">
        <v>0</v>
      </c>
      <c r="I30" s="41">
        <v>9</v>
      </c>
    </row>
    <row r="31" spans="1:9" ht="12.75">
      <c r="A31" s="542"/>
      <c r="B31" s="540"/>
      <c r="C31" s="4" t="s">
        <v>8</v>
      </c>
      <c r="D31" s="41">
        <v>0</v>
      </c>
      <c r="E31" s="41">
        <v>835</v>
      </c>
      <c r="F31" s="41">
        <v>835</v>
      </c>
      <c r="G31" s="41">
        <v>0</v>
      </c>
      <c r="H31" s="41">
        <v>718</v>
      </c>
      <c r="I31" s="41">
        <v>718</v>
      </c>
    </row>
    <row r="32" spans="1:9" ht="12.75">
      <c r="A32" s="542"/>
      <c r="B32" s="538" t="s">
        <v>29</v>
      </c>
      <c r="C32" s="4" t="s">
        <v>6</v>
      </c>
      <c r="D32" s="41">
        <v>2167</v>
      </c>
      <c r="E32" s="41">
        <v>7751</v>
      </c>
      <c r="F32" s="41">
        <v>9918</v>
      </c>
      <c r="G32" s="41">
        <v>1827</v>
      </c>
      <c r="H32" s="41">
        <v>6621</v>
      </c>
      <c r="I32" s="41">
        <v>8448</v>
      </c>
    </row>
    <row r="33" spans="1:9" ht="12.75">
      <c r="A33" s="542"/>
      <c r="B33" s="539"/>
      <c r="C33" s="4" t="s">
        <v>7</v>
      </c>
      <c r="D33" s="41">
        <v>364</v>
      </c>
      <c r="E33" s="41"/>
      <c r="F33" s="41">
        <v>364</v>
      </c>
      <c r="G33" s="41">
        <v>305</v>
      </c>
      <c r="H33" s="41">
        <v>0</v>
      </c>
      <c r="I33" s="41">
        <v>305</v>
      </c>
    </row>
    <row r="34" spans="1:9" ht="12.75">
      <c r="A34" s="542"/>
      <c r="B34" s="540"/>
      <c r="C34" s="4" t="s">
        <v>8</v>
      </c>
      <c r="D34" s="41">
        <v>0</v>
      </c>
      <c r="E34" s="41">
        <v>1912</v>
      </c>
      <c r="F34" s="41">
        <v>1912</v>
      </c>
      <c r="G34" s="41">
        <v>0</v>
      </c>
      <c r="H34" s="41">
        <v>1634</v>
      </c>
      <c r="I34" s="41">
        <v>1634</v>
      </c>
    </row>
    <row r="35" spans="1:9" ht="12.75">
      <c r="A35" s="542"/>
      <c r="B35" s="534" t="s">
        <v>30</v>
      </c>
      <c r="C35" s="4" t="s">
        <v>6</v>
      </c>
      <c r="D35" s="41">
        <v>27</v>
      </c>
      <c r="E35" s="41">
        <v>160</v>
      </c>
      <c r="F35" s="41">
        <v>187</v>
      </c>
      <c r="G35" s="41">
        <v>21</v>
      </c>
      <c r="H35" s="41">
        <v>138</v>
      </c>
      <c r="I35" s="41">
        <v>159</v>
      </c>
    </row>
    <row r="36" spans="1:9" ht="12.75">
      <c r="A36" s="542"/>
      <c r="B36" s="535"/>
      <c r="C36" s="4" t="s">
        <v>7</v>
      </c>
      <c r="D36" s="41">
        <v>3</v>
      </c>
      <c r="E36" s="41"/>
      <c r="F36" s="41">
        <v>3</v>
      </c>
      <c r="G36" s="41">
        <v>3</v>
      </c>
      <c r="H36" s="41">
        <v>0</v>
      </c>
      <c r="I36" s="41">
        <v>3</v>
      </c>
    </row>
    <row r="37" spans="1:9" ht="12.75">
      <c r="A37" s="542"/>
      <c r="B37" s="536"/>
      <c r="C37" s="4" t="s">
        <v>8</v>
      </c>
      <c r="D37" s="41">
        <v>0</v>
      </c>
      <c r="E37" s="41">
        <v>1170</v>
      </c>
      <c r="F37" s="41">
        <v>1170</v>
      </c>
      <c r="G37" s="41">
        <v>0</v>
      </c>
      <c r="H37" s="41">
        <v>982</v>
      </c>
      <c r="I37" s="41">
        <v>982</v>
      </c>
    </row>
    <row r="38" spans="1:9" ht="12.75">
      <c r="A38" s="542"/>
      <c r="B38" s="534" t="s">
        <v>370</v>
      </c>
      <c r="C38" s="4" t="s">
        <v>6</v>
      </c>
      <c r="D38" s="41">
        <v>1611</v>
      </c>
      <c r="E38" s="41">
        <v>1362</v>
      </c>
      <c r="F38" s="41">
        <v>2973</v>
      </c>
      <c r="G38" s="41">
        <v>1369</v>
      </c>
      <c r="H38" s="41">
        <v>1161</v>
      </c>
      <c r="I38" s="41">
        <v>2530</v>
      </c>
    </row>
    <row r="39" spans="1:9" ht="12.75">
      <c r="A39" s="542"/>
      <c r="B39" s="535"/>
      <c r="C39" s="4" t="s">
        <v>7</v>
      </c>
      <c r="D39" s="41">
        <v>10</v>
      </c>
      <c r="E39" s="41">
        <v>0</v>
      </c>
      <c r="F39" s="41">
        <v>10</v>
      </c>
      <c r="G39" s="41">
        <v>9</v>
      </c>
      <c r="H39" s="41">
        <v>0</v>
      </c>
      <c r="I39" s="41">
        <v>9</v>
      </c>
    </row>
    <row r="40" spans="1:9" ht="12.75">
      <c r="A40" s="543"/>
      <c r="B40" s="536"/>
      <c r="C40" s="4" t="s">
        <v>8</v>
      </c>
      <c r="D40" s="41">
        <v>0</v>
      </c>
      <c r="E40" s="41">
        <v>180</v>
      </c>
      <c r="F40" s="41">
        <v>180</v>
      </c>
      <c r="G40" s="41">
        <v>0</v>
      </c>
      <c r="H40" s="41">
        <v>155</v>
      </c>
      <c r="I40" s="41">
        <v>155</v>
      </c>
    </row>
    <row r="41" spans="1:9" ht="12.75">
      <c r="A41" s="528" t="s">
        <v>288</v>
      </c>
      <c r="B41" s="529"/>
      <c r="C41" s="530"/>
      <c r="D41" s="45">
        <f aca="true" t="shared" si="1" ref="D41:I41">SUM(D17:D40)</f>
        <v>13728</v>
      </c>
      <c r="E41" s="45">
        <f t="shared" si="1"/>
        <v>55945</v>
      </c>
      <c r="F41" s="45">
        <f t="shared" si="1"/>
        <v>69673</v>
      </c>
      <c r="G41" s="45">
        <f t="shared" si="1"/>
        <v>11543</v>
      </c>
      <c r="H41" s="45">
        <f t="shared" si="1"/>
        <v>47702</v>
      </c>
      <c r="I41" s="45">
        <f t="shared" si="1"/>
        <v>59245</v>
      </c>
    </row>
    <row r="42" spans="1:9" ht="12.75">
      <c r="A42" s="531" t="s">
        <v>17</v>
      </c>
      <c r="B42" s="534" t="s">
        <v>31</v>
      </c>
      <c r="C42" s="4" t="s">
        <v>6</v>
      </c>
      <c r="D42" s="44">
        <v>105.35</v>
      </c>
      <c r="E42" s="44">
        <v>21132.64</v>
      </c>
      <c r="F42" s="41">
        <v>21237.989999999998</v>
      </c>
      <c r="G42" s="290">
        <v>86.713585</v>
      </c>
      <c r="H42" s="290">
        <v>17354.130777460723</v>
      </c>
      <c r="I42" s="41">
        <v>17440.844362460724</v>
      </c>
    </row>
    <row r="43" spans="1:9" ht="12.75">
      <c r="A43" s="532"/>
      <c r="B43" s="535"/>
      <c r="C43" s="4" t="s">
        <v>7</v>
      </c>
      <c r="D43" s="44">
        <v>210</v>
      </c>
      <c r="E43" s="44">
        <v>158.05</v>
      </c>
      <c r="F43" s="41">
        <v>368.05</v>
      </c>
      <c r="G43" s="290">
        <v>172.851</v>
      </c>
      <c r="H43" s="290">
        <v>129.79071092762982</v>
      </c>
      <c r="I43" s="41">
        <v>302.6417109276298</v>
      </c>
    </row>
    <row r="44" spans="1:9" ht="12.75">
      <c r="A44" s="532"/>
      <c r="B44" s="536"/>
      <c r="C44" s="4" t="s">
        <v>8</v>
      </c>
      <c r="D44" s="44">
        <v>0</v>
      </c>
      <c r="E44" s="44">
        <v>485</v>
      </c>
      <c r="F44" s="41">
        <v>485</v>
      </c>
      <c r="G44" s="290">
        <v>0</v>
      </c>
      <c r="H44" s="290">
        <v>398.2821562790285</v>
      </c>
      <c r="I44" s="41">
        <v>398.2821562790285</v>
      </c>
    </row>
    <row r="45" spans="1:9" ht="12.75">
      <c r="A45" s="532"/>
      <c r="B45" s="534" t="s">
        <v>32</v>
      </c>
      <c r="C45" s="4" t="s">
        <v>6</v>
      </c>
      <c r="D45" s="44">
        <v>3</v>
      </c>
      <c r="E45" s="44">
        <v>1100</v>
      </c>
      <c r="F45" s="41">
        <v>1103</v>
      </c>
      <c r="G45" s="290">
        <v>2.4692999999999996</v>
      </c>
      <c r="H45" s="290">
        <v>903.3203544472813</v>
      </c>
      <c r="I45" s="41">
        <v>905.7896544472812</v>
      </c>
    </row>
    <row r="46" spans="1:9" ht="12.75">
      <c r="A46" s="532"/>
      <c r="B46" s="535"/>
      <c r="C46" s="4" t="s">
        <v>7</v>
      </c>
      <c r="D46" s="44">
        <v>30</v>
      </c>
      <c r="E46" s="44">
        <v>10</v>
      </c>
      <c r="F46" s="41">
        <v>40</v>
      </c>
      <c r="G46" s="290">
        <v>24.692999999999998</v>
      </c>
      <c r="H46" s="290">
        <v>8.212003222248011</v>
      </c>
      <c r="I46" s="41">
        <v>32.90500322224801</v>
      </c>
    </row>
    <row r="47" spans="1:9" ht="12.75">
      <c r="A47" s="532"/>
      <c r="B47" s="536"/>
      <c r="C47" s="4" t="s">
        <v>8</v>
      </c>
      <c r="D47" s="44">
        <v>0</v>
      </c>
      <c r="E47" s="44">
        <v>0</v>
      </c>
      <c r="F47" s="41">
        <v>0</v>
      </c>
      <c r="G47" s="290">
        <v>0</v>
      </c>
      <c r="H47" s="290">
        <v>0</v>
      </c>
      <c r="I47" s="41">
        <v>0</v>
      </c>
    </row>
    <row r="48" spans="1:9" ht="12.75">
      <c r="A48" s="532"/>
      <c r="B48" s="534" t="s">
        <v>33</v>
      </c>
      <c r="C48" s="4" t="s">
        <v>6</v>
      </c>
      <c r="D48" s="44">
        <v>0</v>
      </c>
      <c r="E48" s="44">
        <v>9885.630000000001</v>
      </c>
      <c r="F48" s="41">
        <v>9885.630000000001</v>
      </c>
      <c r="G48" s="290">
        <v>0</v>
      </c>
      <c r="H48" s="290">
        <v>8118.082541395161</v>
      </c>
      <c r="I48" s="41">
        <v>8118.082541395161</v>
      </c>
    </row>
    <row r="49" spans="1:9" ht="12.75">
      <c r="A49" s="532"/>
      <c r="B49" s="535"/>
      <c r="C49" s="4" t="s">
        <v>7</v>
      </c>
      <c r="D49" s="44">
        <v>18</v>
      </c>
      <c r="E49" s="44">
        <v>8</v>
      </c>
      <c r="F49" s="41">
        <v>26</v>
      </c>
      <c r="G49" s="290">
        <v>14.8158</v>
      </c>
      <c r="H49" s="290">
        <v>6.569602577798409</v>
      </c>
      <c r="I49" s="41">
        <v>21.38540257779841</v>
      </c>
    </row>
    <row r="50" spans="1:9" ht="12.75">
      <c r="A50" s="532"/>
      <c r="B50" s="536"/>
      <c r="C50" s="4" t="s">
        <v>8</v>
      </c>
      <c r="D50" s="44">
        <v>0</v>
      </c>
      <c r="E50" s="44">
        <v>2407.11</v>
      </c>
      <c r="F50" s="41">
        <v>2407.11</v>
      </c>
      <c r="G50" s="290">
        <v>0</v>
      </c>
      <c r="H50" s="290">
        <v>1976.719507630541</v>
      </c>
      <c r="I50" s="41">
        <v>1976.719507630541</v>
      </c>
    </row>
    <row r="51" spans="1:9" ht="12.75">
      <c r="A51" s="532"/>
      <c r="B51" s="534" t="s">
        <v>34</v>
      </c>
      <c r="C51" s="4" t="s">
        <v>6</v>
      </c>
      <c r="D51" s="44">
        <v>15</v>
      </c>
      <c r="E51" s="44">
        <v>100</v>
      </c>
      <c r="F51" s="41">
        <v>115</v>
      </c>
      <c r="G51" s="290">
        <v>12.346499999999999</v>
      </c>
      <c r="H51" s="290">
        <v>82.1200322224801</v>
      </c>
      <c r="I51" s="41">
        <v>94.46653222248011</v>
      </c>
    </row>
    <row r="52" spans="1:9" ht="12.75">
      <c r="A52" s="532"/>
      <c r="B52" s="535"/>
      <c r="C52" s="4" t="s">
        <v>7</v>
      </c>
      <c r="D52" s="44">
        <v>104.53</v>
      </c>
      <c r="E52" s="44">
        <v>10</v>
      </c>
      <c r="F52" s="41">
        <v>114.53</v>
      </c>
      <c r="G52" s="290">
        <v>86.038643</v>
      </c>
      <c r="H52" s="290">
        <v>8.212003222248011</v>
      </c>
      <c r="I52" s="41">
        <v>94.25064622224801</v>
      </c>
    </row>
    <row r="53" spans="1:9" ht="12.75">
      <c r="A53" s="533"/>
      <c r="B53" s="536"/>
      <c r="C53" s="4" t="s">
        <v>8</v>
      </c>
      <c r="D53" s="44">
        <v>0</v>
      </c>
      <c r="E53" s="44">
        <v>6705.63</v>
      </c>
      <c r="F53" s="41">
        <v>6705.63</v>
      </c>
      <c r="G53" s="290">
        <v>0</v>
      </c>
      <c r="H53" s="290">
        <v>5506.6655167202925</v>
      </c>
      <c r="I53" s="41">
        <v>5506.6655167202925</v>
      </c>
    </row>
    <row r="54" spans="1:9" ht="12.75">
      <c r="A54" s="528" t="s">
        <v>288</v>
      </c>
      <c r="B54" s="529"/>
      <c r="C54" s="530"/>
      <c r="D54" s="45">
        <f>SUM(D42:D53)</f>
        <v>485.88</v>
      </c>
      <c r="E54" s="45">
        <f>SUM(E42:E53)</f>
        <v>42002.06</v>
      </c>
      <c r="F54" s="323">
        <f>SUM(F42:F53)</f>
        <v>42487.939999999995</v>
      </c>
      <c r="G54" s="45">
        <f>SUM(G42:G53)</f>
        <v>399.9278279999999</v>
      </c>
      <c r="H54" s="45">
        <f>SUM(H42:H53)</f>
        <v>34492.10520610543</v>
      </c>
      <c r="I54" s="323">
        <f>G54+H54</f>
        <v>34892.03303410543</v>
      </c>
    </row>
    <row r="55" spans="1:9" ht="12.75">
      <c r="A55" s="531" t="s">
        <v>18</v>
      </c>
      <c r="B55" s="534" t="s">
        <v>35</v>
      </c>
      <c r="C55" s="4" t="s">
        <v>6</v>
      </c>
      <c r="D55" s="41">
        <v>740</v>
      </c>
      <c r="E55" s="41">
        <v>4060</v>
      </c>
      <c r="F55" s="41">
        <v>4800</v>
      </c>
      <c r="G55" s="41">
        <v>625</v>
      </c>
      <c r="H55" s="41">
        <v>3380</v>
      </c>
      <c r="I55" s="41">
        <v>4005</v>
      </c>
    </row>
    <row r="56" spans="1:9" ht="12.75">
      <c r="A56" s="532"/>
      <c r="B56" s="535"/>
      <c r="C56" s="4" t="s">
        <v>7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</row>
    <row r="57" spans="1:9" ht="12.75">
      <c r="A57" s="532"/>
      <c r="B57" s="536"/>
      <c r="C57" s="4" t="s">
        <v>8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</row>
    <row r="58" spans="1:9" ht="12.75">
      <c r="A58" s="532"/>
      <c r="B58" s="534" t="s">
        <v>36</v>
      </c>
      <c r="C58" s="4" t="s">
        <v>6</v>
      </c>
      <c r="D58" s="41">
        <v>0</v>
      </c>
      <c r="E58" s="41">
        <v>15583</v>
      </c>
      <c r="F58" s="41">
        <v>15583</v>
      </c>
      <c r="G58" s="41">
        <v>0</v>
      </c>
      <c r="H58" s="41">
        <v>12847</v>
      </c>
      <c r="I58" s="41">
        <v>12847</v>
      </c>
    </row>
    <row r="59" spans="1:9" ht="12.75">
      <c r="A59" s="532"/>
      <c r="B59" s="535"/>
      <c r="C59" s="4" t="s">
        <v>7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</row>
    <row r="60" spans="1:9" ht="12.75">
      <c r="A60" s="533"/>
      <c r="B60" s="536"/>
      <c r="C60" s="4" t="s">
        <v>8</v>
      </c>
      <c r="D60" s="41">
        <v>0</v>
      </c>
      <c r="E60" s="41">
        <v>2150</v>
      </c>
      <c r="F60" s="41">
        <v>2150</v>
      </c>
      <c r="G60" s="41">
        <v>0</v>
      </c>
      <c r="H60" s="41">
        <v>1736</v>
      </c>
      <c r="I60" s="41">
        <v>1736</v>
      </c>
    </row>
    <row r="61" spans="1:9" ht="12.75">
      <c r="A61" s="528" t="s">
        <v>288</v>
      </c>
      <c r="B61" s="529"/>
      <c r="C61" s="530"/>
      <c r="D61" s="45">
        <f aca="true" t="shared" si="2" ref="D61:I61">SUM(D55:D60)</f>
        <v>740</v>
      </c>
      <c r="E61" s="45">
        <f t="shared" si="2"/>
        <v>21793</v>
      </c>
      <c r="F61" s="45">
        <f t="shared" si="2"/>
        <v>22533</v>
      </c>
      <c r="G61" s="45">
        <f t="shared" si="2"/>
        <v>625</v>
      </c>
      <c r="H61" s="45">
        <f t="shared" si="2"/>
        <v>17963</v>
      </c>
      <c r="I61" s="45">
        <f t="shared" si="2"/>
        <v>18588</v>
      </c>
    </row>
    <row r="62" spans="1:9" ht="12.75">
      <c r="A62" s="537" t="s">
        <v>19</v>
      </c>
      <c r="B62" s="537"/>
      <c r="C62" s="5" t="s">
        <v>6</v>
      </c>
      <c r="D62" s="130">
        <f aca="true" t="shared" si="3" ref="D62:I64">D7+D10+D13+D17+D20+D23+D26+D29+D32+D35+D38+D42+D45+D48+D51+D55+D58</f>
        <v>40394.35</v>
      </c>
      <c r="E62" s="130">
        <f t="shared" si="3"/>
        <v>157738.27</v>
      </c>
      <c r="F62" s="130">
        <f t="shared" si="3"/>
        <v>198132.62</v>
      </c>
      <c r="G62" s="130">
        <f t="shared" si="3"/>
        <v>34097.529384999994</v>
      </c>
      <c r="H62" s="130">
        <f t="shared" si="3"/>
        <v>135266.65370552565</v>
      </c>
      <c r="I62" s="130">
        <f t="shared" si="3"/>
        <v>169364.18309052565</v>
      </c>
    </row>
    <row r="63" spans="1:9" ht="12.75">
      <c r="A63" s="537"/>
      <c r="B63" s="537"/>
      <c r="C63" s="5" t="s">
        <v>7</v>
      </c>
      <c r="D63" s="130">
        <f t="shared" si="3"/>
        <v>2518.53</v>
      </c>
      <c r="E63" s="130">
        <f t="shared" si="3"/>
        <v>633.05</v>
      </c>
      <c r="F63" s="130">
        <f t="shared" si="3"/>
        <v>3151.5800000000004</v>
      </c>
      <c r="G63" s="130">
        <f t="shared" si="3"/>
        <v>2115.398443</v>
      </c>
      <c r="H63" s="130">
        <f t="shared" si="3"/>
        <v>549.7843199499241</v>
      </c>
      <c r="I63" s="130">
        <f t="shared" si="3"/>
        <v>2665.1827629499244</v>
      </c>
    </row>
    <row r="64" spans="1:9" ht="12.75">
      <c r="A64" s="537"/>
      <c r="B64" s="537"/>
      <c r="C64" s="5" t="s">
        <v>8</v>
      </c>
      <c r="D64" s="130">
        <f t="shared" si="3"/>
        <v>0</v>
      </c>
      <c r="E64" s="130">
        <f t="shared" si="3"/>
        <v>26684.74</v>
      </c>
      <c r="F64" s="130">
        <f t="shared" si="3"/>
        <v>26684.74</v>
      </c>
      <c r="G64" s="130">
        <f t="shared" si="3"/>
        <v>0</v>
      </c>
      <c r="H64" s="130">
        <f t="shared" si="3"/>
        <v>22425.667180629862</v>
      </c>
      <c r="I64" s="130">
        <f t="shared" si="3"/>
        <v>22425.667180629862</v>
      </c>
    </row>
    <row r="65" spans="1:9" ht="12.75">
      <c r="A65" s="508" t="s">
        <v>9</v>
      </c>
      <c r="B65" s="509"/>
      <c r="C65" s="509"/>
      <c r="D65" s="422">
        <f aca="true" t="shared" si="4" ref="D65:I65">SUM(D62:D64)</f>
        <v>42912.88</v>
      </c>
      <c r="E65" s="422">
        <f t="shared" si="4"/>
        <v>185056.05999999997</v>
      </c>
      <c r="F65" s="422">
        <f>SUM(F62:F64)</f>
        <v>227968.93999999997</v>
      </c>
      <c r="G65" s="422">
        <f>SUM(G62:G64)</f>
        <v>36212.92782799999</v>
      </c>
      <c r="H65" s="422">
        <f>SUM(H62:H64)</f>
        <v>158242.10520610542</v>
      </c>
      <c r="I65" s="422">
        <f t="shared" si="4"/>
        <v>194455.03303410544</v>
      </c>
    </row>
    <row r="72" ht="12.75" customHeight="1"/>
    <row r="74" ht="12.75" customHeight="1"/>
    <row r="77" ht="12.75" customHeight="1"/>
    <row r="84" ht="12.75" customHeight="1"/>
    <row r="96" ht="12.75" customHeight="1"/>
    <row r="99" ht="12.75" customHeight="1"/>
    <row r="109" ht="12.75" customHeight="1"/>
    <row r="122" ht="12.75" customHeight="1"/>
    <row r="139" ht="12.75" customHeight="1"/>
    <row r="141" ht="12.75" customHeight="1"/>
    <row r="144" ht="12.75" customHeight="1"/>
    <row r="151" ht="12.75" customHeight="1"/>
    <row r="163" ht="12.75" customHeight="1"/>
    <row r="166" ht="12.75" customHeight="1"/>
    <row r="176" ht="12.75" customHeight="1"/>
    <row r="189" ht="12.75" customHeight="1"/>
  </sheetData>
  <sheetProtection/>
  <mergeCells count="35">
    <mergeCell ref="A61:C61"/>
    <mergeCell ref="A3:I3"/>
    <mergeCell ref="A1:C1"/>
    <mergeCell ref="A2:B2"/>
    <mergeCell ref="B17:B19"/>
    <mergeCell ref="G5:I5"/>
    <mergeCell ref="A16:C16"/>
    <mergeCell ref="A7:A15"/>
    <mergeCell ref="B7:B9"/>
    <mergeCell ref="B32:B34"/>
    <mergeCell ref="B35:B37"/>
    <mergeCell ref="A41:C41"/>
    <mergeCell ref="A54:C54"/>
    <mergeCell ref="A17:A40"/>
    <mergeCell ref="B38:B40"/>
    <mergeCell ref="B20:B22"/>
    <mergeCell ref="B23:B25"/>
    <mergeCell ref="B26:B28"/>
    <mergeCell ref="B29:B31"/>
    <mergeCell ref="A65:C65"/>
    <mergeCell ref="B42:B44"/>
    <mergeCell ref="B45:B47"/>
    <mergeCell ref="B48:B50"/>
    <mergeCell ref="B51:B53"/>
    <mergeCell ref="B55:B57"/>
    <mergeCell ref="B58:B60"/>
    <mergeCell ref="A42:A53"/>
    <mergeCell ref="A55:A60"/>
    <mergeCell ref="A62:B64"/>
    <mergeCell ref="D5:F5"/>
    <mergeCell ref="B13:B15"/>
    <mergeCell ref="A5:A6"/>
    <mergeCell ref="B5:B6"/>
    <mergeCell ref="C5:C6"/>
    <mergeCell ref="B10:B12"/>
  </mergeCells>
  <printOptions horizontalCentered="1"/>
  <pageMargins left="0.9448818897637796" right="0.5511811023622047" top="0.5905511811023623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0">
      <selection activeCell="A65" sqref="A65:I65"/>
    </sheetView>
  </sheetViews>
  <sheetFormatPr defaultColWidth="9.140625" defaultRowHeight="12.75"/>
  <cols>
    <col min="3" max="3" width="14.7109375" style="0" customWidth="1"/>
  </cols>
  <sheetData>
    <row r="1" spans="1:3" ht="12.75">
      <c r="A1" s="483" t="s">
        <v>22</v>
      </c>
      <c r="B1" s="483"/>
      <c r="C1" s="483"/>
    </row>
    <row r="2" spans="1:5" ht="12.75">
      <c r="A2" s="483" t="s">
        <v>23</v>
      </c>
      <c r="B2" s="483"/>
      <c r="C2" s="3"/>
      <c r="E2" s="2" t="s">
        <v>21</v>
      </c>
    </row>
    <row r="3" spans="1:9" ht="12.75">
      <c r="A3" s="484" t="s">
        <v>508</v>
      </c>
      <c r="B3" s="484"/>
      <c r="C3" s="484"/>
      <c r="D3" s="484"/>
      <c r="E3" s="484"/>
      <c r="F3" s="484"/>
      <c r="G3" s="484"/>
      <c r="H3" s="484"/>
      <c r="I3" s="484"/>
    </row>
    <row r="4" ht="12.75">
      <c r="I4" s="28" t="s">
        <v>20</v>
      </c>
    </row>
    <row r="5" spans="1:9" ht="12.75">
      <c r="A5" s="485" t="s">
        <v>14</v>
      </c>
      <c r="B5" s="544" t="s">
        <v>0</v>
      </c>
      <c r="C5" s="485" t="s">
        <v>1</v>
      </c>
      <c r="D5" s="546" t="s">
        <v>57</v>
      </c>
      <c r="E5" s="546"/>
      <c r="F5" s="546"/>
      <c r="G5" s="546" t="s">
        <v>58</v>
      </c>
      <c r="H5" s="546"/>
      <c r="I5" s="546"/>
    </row>
    <row r="6" spans="1:9" ht="12.75">
      <c r="A6" s="487"/>
      <c r="B6" s="545"/>
      <c r="C6" s="487"/>
      <c r="D6" s="421" t="s">
        <v>2</v>
      </c>
      <c r="E6" s="421" t="s">
        <v>3</v>
      </c>
      <c r="F6" s="421" t="s">
        <v>4</v>
      </c>
      <c r="G6" s="421" t="s">
        <v>5</v>
      </c>
      <c r="H6" s="421" t="s">
        <v>3</v>
      </c>
      <c r="I6" s="421" t="s">
        <v>4</v>
      </c>
    </row>
    <row r="7" spans="1:9" ht="12.75">
      <c r="A7" s="531" t="s">
        <v>10</v>
      </c>
      <c r="B7" s="538" t="s">
        <v>11</v>
      </c>
      <c r="C7" s="4" t="s">
        <v>6</v>
      </c>
      <c r="D7" s="41">
        <v>580</v>
      </c>
      <c r="E7" s="41">
        <v>410</v>
      </c>
      <c r="F7" s="41">
        <v>990</v>
      </c>
      <c r="G7" s="41">
        <v>490</v>
      </c>
      <c r="H7" s="41">
        <v>364</v>
      </c>
      <c r="I7" s="41">
        <f>G7+H7</f>
        <v>854</v>
      </c>
    </row>
    <row r="8" spans="1:9" ht="12.75">
      <c r="A8" s="532"/>
      <c r="B8" s="539"/>
      <c r="C8" s="4" t="s">
        <v>7</v>
      </c>
      <c r="D8" s="41">
        <v>20</v>
      </c>
      <c r="E8" s="41">
        <v>40</v>
      </c>
      <c r="F8" s="41">
        <v>60</v>
      </c>
      <c r="G8" s="41">
        <v>17</v>
      </c>
      <c r="H8" s="41">
        <v>36</v>
      </c>
      <c r="I8" s="41">
        <f>G8+H8</f>
        <v>53</v>
      </c>
    </row>
    <row r="9" spans="1:9" ht="12.75">
      <c r="A9" s="532"/>
      <c r="B9" s="540"/>
      <c r="C9" s="4" t="s">
        <v>8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f>G9+H9</f>
        <v>0</v>
      </c>
    </row>
    <row r="10" spans="1:9" ht="12.75">
      <c r="A10" s="532"/>
      <c r="B10" s="538" t="s">
        <v>12</v>
      </c>
      <c r="C10" s="4" t="s">
        <v>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</row>
    <row r="11" spans="1:9" ht="12.75">
      <c r="A11" s="532"/>
      <c r="B11" s="539"/>
      <c r="C11" s="4" t="s">
        <v>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</row>
    <row r="12" spans="1:9" ht="12.75">
      <c r="A12" s="532"/>
      <c r="B12" s="540"/>
      <c r="C12" s="4" t="s">
        <v>8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</row>
    <row r="13" spans="1:9" ht="12.75">
      <c r="A13" s="532"/>
      <c r="B13" s="538" t="s">
        <v>13</v>
      </c>
      <c r="C13" s="4" t="s">
        <v>6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</row>
    <row r="14" spans="1:9" ht="12.75">
      <c r="A14" s="532"/>
      <c r="B14" s="539"/>
      <c r="C14" s="4" t="s">
        <v>7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</row>
    <row r="15" spans="1:9" ht="12.75">
      <c r="A15" s="533"/>
      <c r="B15" s="540"/>
      <c r="C15" s="4" t="s">
        <v>8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</row>
    <row r="16" spans="1:9" ht="12.75">
      <c r="A16" s="528" t="s">
        <v>288</v>
      </c>
      <c r="B16" s="529"/>
      <c r="C16" s="530"/>
      <c r="D16" s="45">
        <f>SUM(D7:D15)</f>
        <v>600</v>
      </c>
      <c r="E16" s="45">
        <f>SUM(E7:E15)</f>
        <v>450</v>
      </c>
      <c r="F16" s="45">
        <f>SUM(F7:F15)</f>
        <v>1050</v>
      </c>
      <c r="G16" s="45">
        <f>SUM(G7:G15)</f>
        <v>507</v>
      </c>
      <c r="H16" s="45">
        <f>SUM(H7:H15)</f>
        <v>400</v>
      </c>
      <c r="I16" s="45">
        <f>G16+H16</f>
        <v>907</v>
      </c>
    </row>
    <row r="17" spans="1:9" ht="10.5" customHeight="1">
      <c r="A17" s="541" t="s">
        <v>16</v>
      </c>
      <c r="B17" s="534" t="s">
        <v>24</v>
      </c>
      <c r="C17" s="4" t="s">
        <v>6</v>
      </c>
      <c r="D17" s="41">
        <v>0</v>
      </c>
      <c r="E17" s="41">
        <v>0</v>
      </c>
      <c r="F17" s="41">
        <f aca="true" t="shared" si="0" ref="F17:F40">D17+E17</f>
        <v>0</v>
      </c>
      <c r="G17" s="41">
        <v>0</v>
      </c>
      <c r="H17" s="41">
        <v>0</v>
      </c>
      <c r="I17" s="41">
        <f aca="true" t="shared" si="1" ref="I17:I40">G17+H17</f>
        <v>0</v>
      </c>
    </row>
    <row r="18" spans="1:9" ht="10.5" customHeight="1">
      <c r="A18" s="542"/>
      <c r="B18" s="535"/>
      <c r="C18" s="4" t="s">
        <v>7</v>
      </c>
      <c r="D18" s="41">
        <v>0</v>
      </c>
      <c r="E18" s="41">
        <v>0</v>
      </c>
      <c r="F18" s="41">
        <f t="shared" si="0"/>
        <v>0</v>
      </c>
      <c r="G18" s="41">
        <v>0</v>
      </c>
      <c r="H18" s="41">
        <v>0</v>
      </c>
      <c r="I18" s="41">
        <f t="shared" si="1"/>
        <v>0</v>
      </c>
    </row>
    <row r="19" spans="1:9" ht="9.75" customHeight="1">
      <c r="A19" s="542"/>
      <c r="B19" s="536"/>
      <c r="C19" s="4" t="s">
        <v>8</v>
      </c>
      <c r="D19" s="41">
        <v>0</v>
      </c>
      <c r="E19" s="41">
        <v>0</v>
      </c>
      <c r="F19" s="41">
        <f t="shared" si="0"/>
        <v>0</v>
      </c>
      <c r="G19" s="41">
        <v>0</v>
      </c>
      <c r="H19" s="41">
        <v>0</v>
      </c>
      <c r="I19" s="41">
        <f t="shared" si="1"/>
        <v>0</v>
      </c>
    </row>
    <row r="20" spans="1:9" ht="9.75" customHeight="1">
      <c r="A20" s="542"/>
      <c r="B20" s="534" t="s">
        <v>25</v>
      </c>
      <c r="C20" s="4" t="s">
        <v>6</v>
      </c>
      <c r="D20" s="41">
        <v>0</v>
      </c>
      <c r="E20" s="41">
        <v>0</v>
      </c>
      <c r="F20" s="41">
        <f t="shared" si="0"/>
        <v>0</v>
      </c>
      <c r="G20" s="41">
        <v>0</v>
      </c>
      <c r="H20" s="41">
        <v>0</v>
      </c>
      <c r="I20" s="41">
        <f t="shared" si="1"/>
        <v>0</v>
      </c>
    </row>
    <row r="21" spans="1:9" ht="10.5" customHeight="1">
      <c r="A21" s="542"/>
      <c r="B21" s="535"/>
      <c r="C21" s="4" t="s">
        <v>7</v>
      </c>
      <c r="D21" s="41">
        <v>0</v>
      </c>
      <c r="E21" s="41">
        <v>0</v>
      </c>
      <c r="F21" s="41">
        <f t="shared" si="0"/>
        <v>0</v>
      </c>
      <c r="G21" s="41">
        <v>0</v>
      </c>
      <c r="H21" s="41">
        <v>0</v>
      </c>
      <c r="I21" s="41">
        <f t="shared" si="1"/>
        <v>0</v>
      </c>
    </row>
    <row r="22" spans="1:9" ht="10.5" customHeight="1">
      <c r="A22" s="542"/>
      <c r="B22" s="536"/>
      <c r="C22" s="4" t="s">
        <v>8</v>
      </c>
      <c r="D22" s="41">
        <v>0</v>
      </c>
      <c r="E22" s="41">
        <v>0</v>
      </c>
      <c r="F22" s="41">
        <f t="shared" si="0"/>
        <v>0</v>
      </c>
      <c r="G22" s="41">
        <v>0</v>
      </c>
      <c r="H22" s="41">
        <v>0</v>
      </c>
      <c r="I22" s="41">
        <f t="shared" si="1"/>
        <v>0</v>
      </c>
    </row>
    <row r="23" spans="1:9" ht="10.5" customHeight="1">
      <c r="A23" s="542"/>
      <c r="B23" s="534" t="s">
        <v>26</v>
      </c>
      <c r="C23" s="4" t="s">
        <v>6</v>
      </c>
      <c r="D23" s="41">
        <v>0</v>
      </c>
      <c r="E23" s="41">
        <v>0</v>
      </c>
      <c r="F23" s="41">
        <f t="shared" si="0"/>
        <v>0</v>
      </c>
      <c r="G23" s="41">
        <v>0</v>
      </c>
      <c r="H23" s="41">
        <v>0</v>
      </c>
      <c r="I23" s="41">
        <f t="shared" si="1"/>
        <v>0</v>
      </c>
    </row>
    <row r="24" spans="1:9" ht="10.5" customHeight="1">
      <c r="A24" s="542"/>
      <c r="B24" s="535"/>
      <c r="C24" s="4" t="s">
        <v>7</v>
      </c>
      <c r="D24" s="41">
        <v>0</v>
      </c>
      <c r="E24" s="41">
        <v>0</v>
      </c>
      <c r="F24" s="41">
        <f t="shared" si="0"/>
        <v>0</v>
      </c>
      <c r="G24" s="41">
        <v>0</v>
      </c>
      <c r="H24" s="41">
        <v>0</v>
      </c>
      <c r="I24" s="41">
        <f t="shared" si="1"/>
        <v>0</v>
      </c>
    </row>
    <row r="25" spans="1:9" ht="10.5" customHeight="1">
      <c r="A25" s="542"/>
      <c r="B25" s="536"/>
      <c r="C25" s="4" t="s">
        <v>8</v>
      </c>
      <c r="D25" s="41">
        <v>0</v>
      </c>
      <c r="E25" s="41">
        <v>0</v>
      </c>
      <c r="F25" s="41">
        <f t="shared" si="0"/>
        <v>0</v>
      </c>
      <c r="G25" s="41">
        <v>0</v>
      </c>
      <c r="H25" s="41">
        <v>0</v>
      </c>
      <c r="I25" s="41">
        <f t="shared" si="1"/>
        <v>0</v>
      </c>
    </row>
    <row r="26" spans="1:9" ht="9.75" customHeight="1">
      <c r="A26" s="542"/>
      <c r="B26" s="534" t="s">
        <v>27</v>
      </c>
      <c r="C26" s="4" t="s">
        <v>6</v>
      </c>
      <c r="D26" s="41">
        <v>0</v>
      </c>
      <c r="E26" s="41">
        <v>0</v>
      </c>
      <c r="F26" s="41">
        <f t="shared" si="0"/>
        <v>0</v>
      </c>
      <c r="G26" s="41">
        <v>0</v>
      </c>
      <c r="H26" s="41">
        <v>0</v>
      </c>
      <c r="I26" s="41">
        <f t="shared" si="1"/>
        <v>0</v>
      </c>
    </row>
    <row r="27" spans="1:9" ht="9.75" customHeight="1">
      <c r="A27" s="542"/>
      <c r="B27" s="535"/>
      <c r="C27" s="4" t="s">
        <v>7</v>
      </c>
      <c r="D27" s="41">
        <v>0</v>
      </c>
      <c r="E27" s="41">
        <v>0</v>
      </c>
      <c r="F27" s="41">
        <f t="shared" si="0"/>
        <v>0</v>
      </c>
      <c r="G27" s="41">
        <v>0</v>
      </c>
      <c r="H27" s="41">
        <v>0</v>
      </c>
      <c r="I27" s="41">
        <f t="shared" si="1"/>
        <v>0</v>
      </c>
    </row>
    <row r="28" spans="1:9" ht="9.75" customHeight="1">
      <c r="A28" s="542"/>
      <c r="B28" s="536"/>
      <c r="C28" s="4" t="s">
        <v>8</v>
      </c>
      <c r="D28" s="41">
        <v>0</v>
      </c>
      <c r="E28" s="41">
        <v>0</v>
      </c>
      <c r="F28" s="41">
        <f t="shared" si="0"/>
        <v>0</v>
      </c>
      <c r="G28" s="41">
        <v>0</v>
      </c>
      <c r="H28" s="41">
        <v>0</v>
      </c>
      <c r="I28" s="41">
        <f t="shared" si="1"/>
        <v>0</v>
      </c>
    </row>
    <row r="29" spans="1:9" ht="11.25" customHeight="1">
      <c r="A29" s="542"/>
      <c r="B29" s="538" t="s">
        <v>28</v>
      </c>
      <c r="C29" s="4" t="s">
        <v>6</v>
      </c>
      <c r="D29" s="41">
        <v>0</v>
      </c>
      <c r="E29" s="41">
        <v>0</v>
      </c>
      <c r="F29" s="41">
        <f t="shared" si="0"/>
        <v>0</v>
      </c>
      <c r="G29" s="41">
        <v>0</v>
      </c>
      <c r="H29" s="41">
        <v>0</v>
      </c>
      <c r="I29" s="41">
        <f t="shared" si="1"/>
        <v>0</v>
      </c>
    </row>
    <row r="30" spans="1:9" ht="10.5" customHeight="1">
      <c r="A30" s="542"/>
      <c r="B30" s="539"/>
      <c r="C30" s="4" t="s">
        <v>7</v>
      </c>
      <c r="D30" s="41">
        <v>0</v>
      </c>
      <c r="E30" s="41">
        <v>0</v>
      </c>
      <c r="F30" s="41">
        <f t="shared" si="0"/>
        <v>0</v>
      </c>
      <c r="G30" s="41">
        <v>0</v>
      </c>
      <c r="H30" s="41">
        <v>0</v>
      </c>
      <c r="I30" s="41">
        <f t="shared" si="1"/>
        <v>0</v>
      </c>
    </row>
    <row r="31" spans="1:9" ht="10.5" customHeight="1">
      <c r="A31" s="542"/>
      <c r="B31" s="540"/>
      <c r="C31" s="4" t="s">
        <v>8</v>
      </c>
      <c r="D31" s="41">
        <v>0</v>
      </c>
      <c r="E31" s="41">
        <v>0</v>
      </c>
      <c r="F31" s="41">
        <f t="shared" si="0"/>
        <v>0</v>
      </c>
      <c r="G31" s="41">
        <v>0</v>
      </c>
      <c r="H31" s="41">
        <v>0</v>
      </c>
      <c r="I31" s="41">
        <f t="shared" si="1"/>
        <v>0</v>
      </c>
    </row>
    <row r="32" spans="1:9" ht="10.5" customHeight="1">
      <c r="A32" s="542"/>
      <c r="B32" s="538" t="s">
        <v>29</v>
      </c>
      <c r="C32" s="4" t="s">
        <v>6</v>
      </c>
      <c r="D32" s="41">
        <v>0</v>
      </c>
      <c r="E32" s="41">
        <v>0</v>
      </c>
      <c r="F32" s="41">
        <f t="shared" si="0"/>
        <v>0</v>
      </c>
      <c r="G32" s="41">
        <v>0</v>
      </c>
      <c r="H32" s="41">
        <v>0</v>
      </c>
      <c r="I32" s="41">
        <f t="shared" si="1"/>
        <v>0</v>
      </c>
    </row>
    <row r="33" spans="1:9" ht="10.5" customHeight="1">
      <c r="A33" s="542"/>
      <c r="B33" s="539"/>
      <c r="C33" s="4" t="s">
        <v>7</v>
      </c>
      <c r="D33" s="41">
        <v>0</v>
      </c>
      <c r="E33" s="41">
        <v>0</v>
      </c>
      <c r="F33" s="41">
        <f t="shared" si="0"/>
        <v>0</v>
      </c>
      <c r="G33" s="41">
        <v>0</v>
      </c>
      <c r="H33" s="41">
        <v>0</v>
      </c>
      <c r="I33" s="41">
        <f t="shared" si="1"/>
        <v>0</v>
      </c>
    </row>
    <row r="34" spans="1:9" ht="9.75" customHeight="1">
      <c r="A34" s="542"/>
      <c r="B34" s="540"/>
      <c r="C34" s="4" t="s">
        <v>8</v>
      </c>
      <c r="D34" s="41">
        <v>0</v>
      </c>
      <c r="E34" s="41">
        <v>0</v>
      </c>
      <c r="F34" s="41">
        <f t="shared" si="0"/>
        <v>0</v>
      </c>
      <c r="G34" s="41">
        <v>0</v>
      </c>
      <c r="H34" s="41">
        <v>0</v>
      </c>
      <c r="I34" s="41">
        <f t="shared" si="1"/>
        <v>0</v>
      </c>
    </row>
    <row r="35" spans="1:9" ht="10.5" customHeight="1">
      <c r="A35" s="542"/>
      <c r="B35" s="534" t="s">
        <v>30</v>
      </c>
      <c r="C35" s="4" t="s">
        <v>6</v>
      </c>
      <c r="D35" s="41">
        <v>0</v>
      </c>
      <c r="E35" s="41">
        <v>0</v>
      </c>
      <c r="F35" s="41">
        <f t="shared" si="0"/>
        <v>0</v>
      </c>
      <c r="G35" s="41">
        <v>0</v>
      </c>
      <c r="H35" s="41">
        <v>0</v>
      </c>
      <c r="I35" s="41">
        <f t="shared" si="1"/>
        <v>0</v>
      </c>
    </row>
    <row r="36" spans="1:9" ht="9.75" customHeight="1">
      <c r="A36" s="542"/>
      <c r="B36" s="535"/>
      <c r="C36" s="4" t="s">
        <v>7</v>
      </c>
      <c r="D36" s="41">
        <v>0</v>
      </c>
      <c r="E36" s="41">
        <v>0</v>
      </c>
      <c r="F36" s="41">
        <f t="shared" si="0"/>
        <v>0</v>
      </c>
      <c r="G36" s="41">
        <v>0</v>
      </c>
      <c r="H36" s="41">
        <v>0</v>
      </c>
      <c r="I36" s="41">
        <f t="shared" si="1"/>
        <v>0</v>
      </c>
    </row>
    <row r="37" spans="1:9" ht="10.5" customHeight="1">
      <c r="A37" s="542"/>
      <c r="B37" s="536"/>
      <c r="C37" s="4" t="s">
        <v>8</v>
      </c>
      <c r="D37" s="41">
        <v>0</v>
      </c>
      <c r="E37" s="41">
        <v>0</v>
      </c>
      <c r="F37" s="41">
        <f t="shared" si="0"/>
        <v>0</v>
      </c>
      <c r="G37" s="41">
        <v>0</v>
      </c>
      <c r="H37" s="41">
        <v>0</v>
      </c>
      <c r="I37" s="41">
        <f t="shared" si="1"/>
        <v>0</v>
      </c>
    </row>
    <row r="38" spans="1:9" ht="9.75" customHeight="1">
      <c r="A38" s="542"/>
      <c r="B38" s="534" t="s">
        <v>370</v>
      </c>
      <c r="C38" s="4" t="s">
        <v>6</v>
      </c>
      <c r="D38" s="41">
        <v>0</v>
      </c>
      <c r="E38" s="41">
        <v>0</v>
      </c>
      <c r="F38" s="41">
        <f t="shared" si="0"/>
        <v>0</v>
      </c>
      <c r="G38" s="41">
        <v>0</v>
      </c>
      <c r="H38" s="41">
        <v>0</v>
      </c>
      <c r="I38" s="41">
        <f t="shared" si="1"/>
        <v>0</v>
      </c>
    </row>
    <row r="39" spans="1:9" ht="9.75" customHeight="1">
      <c r="A39" s="542"/>
      <c r="B39" s="535"/>
      <c r="C39" s="4" t="s">
        <v>7</v>
      </c>
      <c r="D39" s="41">
        <v>0</v>
      </c>
      <c r="E39" s="41">
        <v>0</v>
      </c>
      <c r="F39" s="41">
        <f t="shared" si="0"/>
        <v>0</v>
      </c>
      <c r="G39" s="41">
        <v>0</v>
      </c>
      <c r="H39" s="41">
        <v>0</v>
      </c>
      <c r="I39" s="41">
        <f t="shared" si="1"/>
        <v>0</v>
      </c>
    </row>
    <row r="40" spans="1:9" ht="10.5" customHeight="1">
      <c r="A40" s="543"/>
      <c r="B40" s="536"/>
      <c r="C40" s="4" t="s">
        <v>8</v>
      </c>
      <c r="D40" s="41">
        <v>0</v>
      </c>
      <c r="E40" s="41">
        <v>0</v>
      </c>
      <c r="F40" s="41">
        <f t="shared" si="0"/>
        <v>0</v>
      </c>
      <c r="G40" s="41">
        <v>0</v>
      </c>
      <c r="H40" s="41">
        <v>0</v>
      </c>
      <c r="I40" s="41">
        <f t="shared" si="1"/>
        <v>0</v>
      </c>
    </row>
    <row r="41" spans="1:9" ht="12.75">
      <c r="A41" s="528" t="s">
        <v>288</v>
      </c>
      <c r="B41" s="529"/>
      <c r="C41" s="530"/>
      <c r="D41" s="45">
        <f aca="true" t="shared" si="2" ref="D41:I41">SUM(D17:D40)</f>
        <v>0</v>
      </c>
      <c r="E41" s="45">
        <f t="shared" si="2"/>
        <v>0</v>
      </c>
      <c r="F41" s="45">
        <f t="shared" si="2"/>
        <v>0</v>
      </c>
      <c r="G41" s="45">
        <f t="shared" si="2"/>
        <v>0</v>
      </c>
      <c r="H41" s="45">
        <f t="shared" si="2"/>
        <v>0</v>
      </c>
      <c r="I41" s="45">
        <f t="shared" si="2"/>
        <v>0</v>
      </c>
    </row>
    <row r="42" spans="1:9" ht="10.5" customHeight="1">
      <c r="A42" s="531" t="s">
        <v>17</v>
      </c>
      <c r="B42" s="534" t="s">
        <v>31</v>
      </c>
      <c r="C42" s="4" t="s">
        <v>6</v>
      </c>
      <c r="D42" s="44">
        <v>0</v>
      </c>
      <c r="E42" s="44">
        <v>0</v>
      </c>
      <c r="F42" s="41">
        <v>0</v>
      </c>
      <c r="G42" s="44">
        <v>0</v>
      </c>
      <c r="H42" s="44">
        <v>0</v>
      </c>
      <c r="I42" s="41">
        <f aca="true" t="shared" si="3" ref="I42:I60">G42+H42</f>
        <v>0</v>
      </c>
    </row>
    <row r="43" spans="1:9" ht="9.75" customHeight="1">
      <c r="A43" s="532"/>
      <c r="B43" s="535"/>
      <c r="C43" s="4" t="s">
        <v>7</v>
      </c>
      <c r="D43" s="44">
        <v>0</v>
      </c>
      <c r="E43" s="44">
        <v>0</v>
      </c>
      <c r="F43" s="41">
        <f>D43+E43</f>
        <v>0</v>
      </c>
      <c r="G43" s="44">
        <v>0</v>
      </c>
      <c r="H43" s="44">
        <v>0</v>
      </c>
      <c r="I43" s="41">
        <f t="shared" si="3"/>
        <v>0</v>
      </c>
    </row>
    <row r="44" spans="1:9" ht="10.5" customHeight="1">
      <c r="A44" s="532"/>
      <c r="B44" s="536"/>
      <c r="C44" s="4" t="s">
        <v>8</v>
      </c>
      <c r="D44" s="44">
        <v>0</v>
      </c>
      <c r="E44" s="44">
        <v>0</v>
      </c>
      <c r="F44" s="41">
        <f>D44+E44</f>
        <v>0</v>
      </c>
      <c r="G44" s="44">
        <v>0</v>
      </c>
      <c r="H44" s="44">
        <v>0</v>
      </c>
      <c r="I44" s="41">
        <f t="shared" si="3"/>
        <v>0</v>
      </c>
    </row>
    <row r="45" spans="1:9" ht="10.5" customHeight="1">
      <c r="A45" s="532"/>
      <c r="B45" s="534" t="s">
        <v>32</v>
      </c>
      <c r="C45" s="4" t="s">
        <v>6</v>
      </c>
      <c r="D45" s="44">
        <v>0</v>
      </c>
      <c r="E45" s="44">
        <v>0</v>
      </c>
      <c r="F45" s="41">
        <f>D45+E45</f>
        <v>0</v>
      </c>
      <c r="G45" s="44">
        <v>0</v>
      </c>
      <c r="H45" s="44">
        <v>0</v>
      </c>
      <c r="I45" s="41">
        <f t="shared" si="3"/>
        <v>0</v>
      </c>
    </row>
    <row r="46" spans="1:9" ht="10.5" customHeight="1">
      <c r="A46" s="532"/>
      <c r="B46" s="535"/>
      <c r="C46" s="4" t="s">
        <v>7</v>
      </c>
      <c r="D46" s="44">
        <v>0</v>
      </c>
      <c r="E46" s="44">
        <v>0</v>
      </c>
      <c r="F46" s="41">
        <v>0</v>
      </c>
      <c r="G46" s="44">
        <v>0</v>
      </c>
      <c r="H46" s="44">
        <v>0</v>
      </c>
      <c r="I46" s="41">
        <f t="shared" si="3"/>
        <v>0</v>
      </c>
    </row>
    <row r="47" spans="1:9" ht="9.75" customHeight="1">
      <c r="A47" s="532"/>
      <c r="B47" s="536"/>
      <c r="C47" s="4" t="s">
        <v>8</v>
      </c>
      <c r="D47" s="44">
        <v>0</v>
      </c>
      <c r="E47" s="44">
        <v>0</v>
      </c>
      <c r="F47" s="41">
        <f aca="true" t="shared" si="4" ref="F47:F53">D47+E47</f>
        <v>0</v>
      </c>
      <c r="G47" s="44">
        <v>0</v>
      </c>
      <c r="H47" s="44">
        <v>0</v>
      </c>
      <c r="I47" s="41">
        <f t="shared" si="3"/>
        <v>0</v>
      </c>
    </row>
    <row r="48" spans="1:9" ht="10.5" customHeight="1">
      <c r="A48" s="532"/>
      <c r="B48" s="534" t="s">
        <v>33</v>
      </c>
      <c r="C48" s="4" t="s">
        <v>6</v>
      </c>
      <c r="D48" s="44">
        <v>0</v>
      </c>
      <c r="E48" s="44">
        <v>0</v>
      </c>
      <c r="F48" s="41">
        <f t="shared" si="4"/>
        <v>0</v>
      </c>
      <c r="G48" s="44">
        <v>0</v>
      </c>
      <c r="H48" s="44">
        <v>0</v>
      </c>
      <c r="I48" s="41">
        <f t="shared" si="3"/>
        <v>0</v>
      </c>
    </row>
    <row r="49" spans="1:9" ht="10.5" customHeight="1">
      <c r="A49" s="532"/>
      <c r="B49" s="535"/>
      <c r="C49" s="4" t="s">
        <v>7</v>
      </c>
      <c r="D49" s="44">
        <v>0</v>
      </c>
      <c r="E49" s="44">
        <v>0</v>
      </c>
      <c r="F49" s="41">
        <f t="shared" si="4"/>
        <v>0</v>
      </c>
      <c r="G49" s="44">
        <v>0</v>
      </c>
      <c r="H49" s="44">
        <v>0</v>
      </c>
      <c r="I49" s="41">
        <f t="shared" si="3"/>
        <v>0</v>
      </c>
    </row>
    <row r="50" spans="1:9" ht="10.5" customHeight="1">
      <c r="A50" s="532"/>
      <c r="B50" s="536"/>
      <c r="C50" s="4" t="s">
        <v>8</v>
      </c>
      <c r="D50" s="44">
        <v>0</v>
      </c>
      <c r="E50" s="44">
        <v>0</v>
      </c>
      <c r="F50" s="41">
        <f t="shared" si="4"/>
        <v>0</v>
      </c>
      <c r="G50" s="44">
        <v>0</v>
      </c>
      <c r="H50" s="44">
        <v>0</v>
      </c>
      <c r="I50" s="41">
        <f t="shared" si="3"/>
        <v>0</v>
      </c>
    </row>
    <row r="51" spans="1:9" ht="12.75">
      <c r="A51" s="532"/>
      <c r="B51" s="534" t="s">
        <v>34</v>
      </c>
      <c r="C51" s="4" t="s">
        <v>6</v>
      </c>
      <c r="D51" s="44">
        <v>0</v>
      </c>
      <c r="E51" s="44">
        <v>0</v>
      </c>
      <c r="F51" s="41">
        <f t="shared" si="4"/>
        <v>0</v>
      </c>
      <c r="G51" s="44">
        <v>0</v>
      </c>
      <c r="H51" s="44">
        <v>0</v>
      </c>
      <c r="I51" s="41">
        <f t="shared" si="3"/>
        <v>0</v>
      </c>
    </row>
    <row r="52" spans="1:9" ht="12.75">
      <c r="A52" s="532"/>
      <c r="B52" s="535"/>
      <c r="C52" s="4" t="s">
        <v>7</v>
      </c>
      <c r="D52" s="44">
        <v>0</v>
      </c>
      <c r="E52" s="44">
        <v>0</v>
      </c>
      <c r="F52" s="41">
        <f t="shared" si="4"/>
        <v>0</v>
      </c>
      <c r="G52" s="44">
        <v>0</v>
      </c>
      <c r="H52" s="44">
        <v>0</v>
      </c>
      <c r="I52" s="41">
        <f t="shared" si="3"/>
        <v>0</v>
      </c>
    </row>
    <row r="53" spans="1:9" ht="12.75">
      <c r="A53" s="533"/>
      <c r="B53" s="536"/>
      <c r="C53" s="4" t="s">
        <v>8</v>
      </c>
      <c r="D53" s="44">
        <v>0</v>
      </c>
      <c r="E53" s="44">
        <v>0</v>
      </c>
      <c r="F53" s="41">
        <f t="shared" si="4"/>
        <v>0</v>
      </c>
      <c r="G53" s="44">
        <v>0</v>
      </c>
      <c r="H53" s="44">
        <v>0</v>
      </c>
      <c r="I53" s="41">
        <f t="shared" si="3"/>
        <v>0</v>
      </c>
    </row>
    <row r="54" spans="1:9" ht="12.75">
      <c r="A54" s="528" t="s">
        <v>288</v>
      </c>
      <c r="B54" s="529"/>
      <c r="C54" s="530"/>
      <c r="D54" s="45">
        <f>SUM(D42:D53)</f>
        <v>0</v>
      </c>
      <c r="E54" s="45">
        <f>SUM(E42:E53)</f>
        <v>0</v>
      </c>
      <c r="F54" s="237">
        <f>SUM(F42:F53)</f>
        <v>0</v>
      </c>
      <c r="G54" s="45">
        <f>SUM(G42:G53)</f>
        <v>0</v>
      </c>
      <c r="H54" s="45">
        <f>SUM(H42:H53)</f>
        <v>0</v>
      </c>
      <c r="I54" s="237">
        <f t="shared" si="3"/>
        <v>0</v>
      </c>
    </row>
    <row r="55" spans="1:9" ht="12.75">
      <c r="A55" s="531" t="s">
        <v>18</v>
      </c>
      <c r="B55" s="534" t="s">
        <v>35</v>
      </c>
      <c r="C55" s="4" t="s">
        <v>6</v>
      </c>
      <c r="D55" s="41">
        <v>0</v>
      </c>
      <c r="E55" s="41">
        <v>0</v>
      </c>
      <c r="F55" s="41">
        <f aca="true" t="shared" si="5" ref="F55:F60">D55+E55</f>
        <v>0</v>
      </c>
      <c r="G55" s="41">
        <v>0</v>
      </c>
      <c r="H55" s="41">
        <v>0</v>
      </c>
      <c r="I55" s="41">
        <f t="shared" si="3"/>
        <v>0</v>
      </c>
    </row>
    <row r="56" spans="1:9" ht="12.75">
      <c r="A56" s="532"/>
      <c r="B56" s="535"/>
      <c r="C56" s="4" t="s">
        <v>7</v>
      </c>
      <c r="D56" s="41">
        <v>0</v>
      </c>
      <c r="E56" s="41">
        <v>0</v>
      </c>
      <c r="F56" s="41">
        <f t="shared" si="5"/>
        <v>0</v>
      </c>
      <c r="G56" s="41">
        <v>0</v>
      </c>
      <c r="H56" s="41">
        <v>0</v>
      </c>
      <c r="I56" s="41">
        <f t="shared" si="3"/>
        <v>0</v>
      </c>
    </row>
    <row r="57" spans="1:9" ht="12.75">
      <c r="A57" s="532"/>
      <c r="B57" s="536"/>
      <c r="C57" s="4" t="s">
        <v>8</v>
      </c>
      <c r="D57" s="41">
        <v>0</v>
      </c>
      <c r="E57" s="41">
        <v>0</v>
      </c>
      <c r="F57" s="41">
        <f t="shared" si="5"/>
        <v>0</v>
      </c>
      <c r="G57" s="41">
        <v>0</v>
      </c>
      <c r="H57" s="41">
        <v>0</v>
      </c>
      <c r="I57" s="41">
        <f t="shared" si="3"/>
        <v>0</v>
      </c>
    </row>
    <row r="58" spans="1:9" ht="12.75">
      <c r="A58" s="532"/>
      <c r="B58" s="534" t="s">
        <v>36</v>
      </c>
      <c r="C58" s="4" t="s">
        <v>6</v>
      </c>
      <c r="D58" s="41">
        <v>0</v>
      </c>
      <c r="E58" s="41">
        <v>0</v>
      </c>
      <c r="F58" s="41">
        <f t="shared" si="5"/>
        <v>0</v>
      </c>
      <c r="G58" s="41">
        <v>0</v>
      </c>
      <c r="H58" s="41">
        <v>0</v>
      </c>
      <c r="I58" s="41">
        <f t="shared" si="3"/>
        <v>0</v>
      </c>
    </row>
    <row r="59" spans="1:9" ht="12.75">
      <c r="A59" s="532"/>
      <c r="B59" s="535"/>
      <c r="C59" s="4" t="s">
        <v>7</v>
      </c>
      <c r="D59" s="41">
        <v>0</v>
      </c>
      <c r="E59" s="41">
        <v>0</v>
      </c>
      <c r="F59" s="41">
        <f t="shared" si="5"/>
        <v>0</v>
      </c>
      <c r="G59" s="41">
        <v>0</v>
      </c>
      <c r="H59" s="41">
        <v>0</v>
      </c>
      <c r="I59" s="41">
        <f t="shared" si="3"/>
        <v>0</v>
      </c>
    </row>
    <row r="60" spans="1:9" ht="12.75">
      <c r="A60" s="533"/>
      <c r="B60" s="536"/>
      <c r="C60" s="4" t="s">
        <v>8</v>
      </c>
      <c r="D60" s="41">
        <v>0</v>
      </c>
      <c r="E60" s="41">
        <v>0</v>
      </c>
      <c r="F60" s="41">
        <f t="shared" si="5"/>
        <v>0</v>
      </c>
      <c r="G60" s="41">
        <v>0</v>
      </c>
      <c r="H60" s="41">
        <v>0</v>
      </c>
      <c r="I60" s="41">
        <f t="shared" si="3"/>
        <v>0</v>
      </c>
    </row>
    <row r="61" spans="1:9" ht="12.75">
      <c r="A61" s="528" t="s">
        <v>288</v>
      </c>
      <c r="B61" s="529"/>
      <c r="C61" s="530"/>
      <c r="D61" s="45">
        <f aca="true" t="shared" si="6" ref="D61:I61">SUM(D55:D60)</f>
        <v>0</v>
      </c>
      <c r="E61" s="45">
        <f t="shared" si="6"/>
        <v>0</v>
      </c>
      <c r="F61" s="45">
        <f t="shared" si="6"/>
        <v>0</v>
      </c>
      <c r="G61" s="45">
        <f t="shared" si="6"/>
        <v>0</v>
      </c>
      <c r="H61" s="45">
        <f t="shared" si="6"/>
        <v>0</v>
      </c>
      <c r="I61" s="45">
        <f t="shared" si="6"/>
        <v>0</v>
      </c>
    </row>
    <row r="62" spans="1:9" ht="12.75">
      <c r="A62" s="537" t="s">
        <v>19</v>
      </c>
      <c r="B62" s="537"/>
      <c r="C62" s="5" t="s">
        <v>6</v>
      </c>
      <c r="D62" s="130">
        <f aca="true" t="shared" si="7" ref="D62:I64">D7+D10+D13+D17+D20+D23+D26+D29+D32+D35+D38+D42+D45+D48+D51+D55+D58</f>
        <v>580</v>
      </c>
      <c r="E62" s="130">
        <f t="shared" si="7"/>
        <v>410</v>
      </c>
      <c r="F62" s="130">
        <f t="shared" si="7"/>
        <v>990</v>
      </c>
      <c r="G62" s="130">
        <f t="shared" si="7"/>
        <v>490</v>
      </c>
      <c r="H62" s="130">
        <f t="shared" si="7"/>
        <v>364</v>
      </c>
      <c r="I62" s="130">
        <f t="shared" si="7"/>
        <v>854</v>
      </c>
    </row>
    <row r="63" spans="1:9" ht="12.75">
      <c r="A63" s="537"/>
      <c r="B63" s="537"/>
      <c r="C63" s="5" t="s">
        <v>7</v>
      </c>
      <c r="D63" s="130">
        <f t="shared" si="7"/>
        <v>20</v>
      </c>
      <c r="E63" s="130">
        <f t="shared" si="7"/>
        <v>40</v>
      </c>
      <c r="F63" s="130">
        <f t="shared" si="7"/>
        <v>60</v>
      </c>
      <c r="G63" s="130">
        <f t="shared" si="7"/>
        <v>17</v>
      </c>
      <c r="H63" s="130">
        <f t="shared" si="7"/>
        <v>36</v>
      </c>
      <c r="I63" s="130">
        <f t="shared" si="7"/>
        <v>53</v>
      </c>
    </row>
    <row r="64" spans="1:9" ht="12.75">
      <c r="A64" s="537"/>
      <c r="B64" s="537"/>
      <c r="C64" s="5" t="s">
        <v>8</v>
      </c>
      <c r="D64" s="130">
        <f t="shared" si="7"/>
        <v>0</v>
      </c>
      <c r="E64" s="130">
        <f t="shared" si="7"/>
        <v>0</v>
      </c>
      <c r="F64" s="130">
        <f t="shared" si="7"/>
        <v>0</v>
      </c>
      <c r="G64" s="130">
        <f t="shared" si="7"/>
        <v>0</v>
      </c>
      <c r="H64" s="130">
        <f t="shared" si="7"/>
        <v>0</v>
      </c>
      <c r="I64" s="130">
        <f t="shared" si="7"/>
        <v>0</v>
      </c>
    </row>
    <row r="65" spans="1:9" ht="12.75">
      <c r="A65" s="508" t="s">
        <v>9</v>
      </c>
      <c r="B65" s="509"/>
      <c r="C65" s="509"/>
      <c r="D65" s="422">
        <f aca="true" t="shared" si="8" ref="D65:I65">SUM(D62:D64)</f>
        <v>600</v>
      </c>
      <c r="E65" s="422">
        <f t="shared" si="8"/>
        <v>450</v>
      </c>
      <c r="F65" s="422">
        <f>SUM(F62:F64)</f>
        <v>1050</v>
      </c>
      <c r="G65" s="422">
        <f>SUM(G62:G64)</f>
        <v>507</v>
      </c>
      <c r="H65" s="422">
        <f>SUM(H62:H64)</f>
        <v>400</v>
      </c>
      <c r="I65" s="422">
        <f t="shared" si="8"/>
        <v>907</v>
      </c>
    </row>
  </sheetData>
  <sheetProtection/>
  <mergeCells count="35">
    <mergeCell ref="A1:C1"/>
    <mergeCell ref="A2:B2"/>
    <mergeCell ref="A3:I3"/>
    <mergeCell ref="A5:A6"/>
    <mergeCell ref="B5:B6"/>
    <mergeCell ref="C5:C6"/>
    <mergeCell ref="D5:F5"/>
    <mergeCell ref="G5:I5"/>
    <mergeCell ref="A7:A15"/>
    <mergeCell ref="B7:B9"/>
    <mergeCell ref="B10:B12"/>
    <mergeCell ref="B13:B15"/>
    <mergeCell ref="A16:C16"/>
    <mergeCell ref="A17:A40"/>
    <mergeCell ref="B17:B19"/>
    <mergeCell ref="B20:B22"/>
    <mergeCell ref="B23:B25"/>
    <mergeCell ref="B26:B28"/>
    <mergeCell ref="B29:B31"/>
    <mergeCell ref="B32:B34"/>
    <mergeCell ref="B35:B37"/>
    <mergeCell ref="B38:B40"/>
    <mergeCell ref="A41:C41"/>
    <mergeCell ref="A42:A53"/>
    <mergeCell ref="B42:B44"/>
    <mergeCell ref="B45:B47"/>
    <mergeCell ref="B48:B50"/>
    <mergeCell ref="B51:B53"/>
    <mergeCell ref="A65:C65"/>
    <mergeCell ref="A54:C54"/>
    <mergeCell ref="A55:A60"/>
    <mergeCell ref="B55:B57"/>
    <mergeCell ref="B58:B60"/>
    <mergeCell ref="A61:C61"/>
    <mergeCell ref="A62:B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sumetk4</dc:creator>
  <cp:keywords/>
  <dc:description/>
  <cp:lastModifiedBy>Korisnik</cp:lastModifiedBy>
  <cp:lastPrinted>2021-04-30T08:44:24Z</cp:lastPrinted>
  <dcterms:created xsi:type="dcterms:W3CDTF">2007-10-08T11:23:51Z</dcterms:created>
  <dcterms:modified xsi:type="dcterms:W3CDTF">2021-04-30T08:55:30Z</dcterms:modified>
  <cp:category/>
  <cp:version/>
  <cp:contentType/>
  <cp:contentStatus/>
</cp:coreProperties>
</file>